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3"/>
  </bookViews>
  <sheets>
    <sheet name="Bureaux de Vote" sheetId="1" r:id="rId1"/>
    <sheet name="Synthèse Bureaux" sheetId="2" r:id="rId2"/>
    <sheet name="Synthèse Candidats" sheetId="3" r:id="rId3"/>
    <sheet name="Statistiques" sheetId="4" r:id="rId4"/>
  </sheets>
  <definedNames/>
  <calcPr fullCalcOnLoad="1"/>
</workbook>
</file>

<file path=xl/sharedStrings.xml><?xml version="1.0" encoding="utf-8"?>
<sst xmlns="http://schemas.openxmlformats.org/spreadsheetml/2006/main" count="252" uniqueCount="228">
  <si>
    <t>Exprimés</t>
  </si>
  <si>
    <t>Pourcentage Aubry</t>
  </si>
  <si>
    <t>Carquefou
Château de la Fleuriaye</t>
  </si>
  <si>
    <t>Châteaubriant
Maison de quartier Renac n°2</t>
  </si>
  <si>
    <t>Problème de données ?</t>
  </si>
  <si>
    <t>Châteaubriant
Maison de quartier Renac n°1</t>
  </si>
  <si>
    <t>Vallet
Salle Émile Gabory</t>
  </si>
  <si>
    <t>1er candidat</t>
  </si>
  <si>
    <t>Bouaye
Salle Lévêque</t>
  </si>
  <si>
    <t>La Chapelle-sur-Erdre</t>
  </si>
  <si>
    <t>Le Landreau
Salle de la Tricotaine</t>
  </si>
  <si>
    <t>Blain
Local Club</t>
  </si>
  <si>
    <t>Orvault
Centre socio-culturel Plaisance</t>
  </si>
  <si>
    <t>Saint-Julien-de-Concelles
Salle Saunier</t>
  </si>
  <si>
    <t>Bouguenais
Salle de la Pierre Blanche</t>
  </si>
  <si>
    <t>Baylet</t>
  </si>
  <si>
    <t>Erbray
Salle Berriau</t>
  </si>
  <si>
    <t>Nantes
Madeleine Champ de Mars n°1</t>
  </si>
  <si>
    <t>Saint-Herblain
Hôtel de Ville n°2</t>
  </si>
  <si>
    <t>Nantes 
Clos Toreau</t>
  </si>
  <si>
    <t>Saint-Herblain
Hôtel de Ville n°1</t>
  </si>
  <si>
    <t>Nantes
Madeleine Champ de Mars n°2</t>
  </si>
  <si>
    <t>Saint-Herblain
Hôtel de Ville n°3</t>
  </si>
  <si>
    <t>Fégréac
Salle Polyvalente Valériane</t>
  </si>
  <si>
    <t>Pornichet
Foyer des anciens</t>
  </si>
  <si>
    <t>Issé
Salle bleue</t>
  </si>
  <si>
    <t>Nantes
Salle de la Mano</t>
  </si>
  <si>
    <t>Saint-Sébastien
Salle mun. de la Fontaine</t>
  </si>
  <si>
    <t>Participation</t>
  </si>
  <si>
    <t>Nuls</t>
  </si>
  <si>
    <t>Nantes
Dervallières Perron</t>
  </si>
  <si>
    <t>Saint-Brévin-les-Pins
Salle Maillet</t>
  </si>
  <si>
    <t>Corsept
Salle Interassociative</t>
  </si>
  <si>
    <t>La Haye-Fouassière
Salle des Camélias</t>
  </si>
  <si>
    <t>Bouaye
Salle Foulon</t>
  </si>
  <si>
    <t>Rezé
Maison des syndicats</t>
  </si>
  <si>
    <t>Nantes
Stalingrad n°3 (Guiotton)</t>
  </si>
  <si>
    <t>Bouguenais
Centre Marcet n°2</t>
  </si>
  <si>
    <t>Bouguenais
Centre Marcet n°1</t>
  </si>
  <si>
    <t>Missillac
Espace de la Garenne</t>
  </si>
  <si>
    <t>Joué-sur-Erdre
ND Langueurs/L'auvinière</t>
  </si>
  <si>
    <t>Chéméré
Maison des Jeunes</t>
  </si>
  <si>
    <t>Orvault
Centre associatif Emile Gibier</t>
  </si>
  <si>
    <t>Saint-Nazaire
École Lamartine n°2</t>
  </si>
  <si>
    <t>Saint-Mars-du-Désert
Salle Cadaran</t>
  </si>
  <si>
    <t>Saint-Nazaire
École Lamartine n°1</t>
  </si>
  <si>
    <t>Thouaré-sur-Loire
Salle du Val de Loire</t>
  </si>
  <si>
    <t>La Chapelle-Heulin
Hôtel de Ville</t>
  </si>
  <si>
    <t>Place Aubry</t>
  </si>
  <si>
    <t>Votants</t>
  </si>
  <si>
    <t>Nantes
Maison quartier Bottière (Dallet)</t>
  </si>
  <si>
    <t>Orvault
Centre Stévin (Salle B. Pascal)</t>
  </si>
  <si>
    <t>Saint-Herblain</t>
  </si>
  <si>
    <t>Nantes
Stalingrad n°1 (Coudray)</t>
  </si>
  <si>
    <t>Nantes
Beaulieu Espace Accord n°1</t>
  </si>
  <si>
    <t>Nantes
Beaulieu Espace Accord n°2</t>
  </si>
  <si>
    <t>Bouguenais
Salle du 8 mai</t>
  </si>
  <si>
    <t>La Chapelle-sur-Erdre
 Salle Balavoine</t>
  </si>
  <si>
    <t>Montoir-de-Bretagne
Hôtel de ville</t>
  </si>
  <si>
    <t>Nantes
École André Lermite n°1</t>
  </si>
  <si>
    <t>Nantes
École André Lermite n°2</t>
  </si>
  <si>
    <t>Prinquiau
Ancienne Bibliothèque</t>
  </si>
  <si>
    <t>Sainte-Pazanne
Salle Tournemine</t>
  </si>
  <si>
    <t>Sautron
Salle municipale</t>
  </si>
  <si>
    <t>Nantes
École Lucie Aubrac</t>
  </si>
  <si>
    <t>Rezé
Gymnase Salengro</t>
  </si>
  <si>
    <t>Saint-Nazaire
École Jules Simon</t>
  </si>
  <si>
    <t>Treillères
Hôtel de Ville</t>
  </si>
  <si>
    <t>Royal</t>
  </si>
  <si>
    <t>Couëron
Salle Fraternité n°2</t>
  </si>
  <si>
    <t>Nantes
Maison quartier Dervallières</t>
  </si>
  <si>
    <t>Nantes
Salle Ampère n°2 (Boccage)</t>
  </si>
  <si>
    <t>Campbon
Salle Mahonia</t>
  </si>
  <si>
    <t>Couëron
Salle Fraternité n°1</t>
  </si>
  <si>
    <t>Nantes
École de la Chauvinière n°1</t>
  </si>
  <si>
    <t>Basse-Goulaine
Salle Saint-Brice</t>
  </si>
  <si>
    <t>Nantes
École de la Chauvinière n°2</t>
  </si>
  <si>
    <t>Saint-Michel-Chef-Chef
Salle de Jade à Tharon</t>
  </si>
  <si>
    <t>Vieillevigne
Salle Lamoricière</t>
  </si>
  <si>
    <t>Le Pellerin
Maison Accueil Info Sociale</t>
  </si>
  <si>
    <t>Le Cellier
Salle de la Loire</t>
  </si>
  <si>
    <t>La Baule
Maison des Assos Escoublac</t>
  </si>
  <si>
    <t>Varades
Centre Médico-social</t>
  </si>
  <si>
    <t>Clisson
Salle du Champ de Foire</t>
  </si>
  <si>
    <t>La Chapelle-sur-Erdre
Hotel de Ville</t>
  </si>
  <si>
    <t>Saint-Nazaire
École Carnot n°1</t>
  </si>
  <si>
    <t>Nantes
Stalingrad n°5 (Sully)</t>
  </si>
  <si>
    <t>Saint-Nazaire
École Carnot n°2</t>
  </si>
  <si>
    <t>La Chapelle-Basse-Mer
Salle de la maison des Asso</t>
  </si>
  <si>
    <t>Pont Saint-Martin
Salle Saint-Martin</t>
  </si>
  <si>
    <t>Nantes
Mairie annexe Nantes-Sud</t>
  </si>
  <si>
    <t>Pornic
Maison des Associations</t>
  </si>
  <si>
    <t>Nantes
Salle Festive du Breil</t>
  </si>
  <si>
    <t>Les Sorinières
Hôtel de Ville</t>
  </si>
  <si>
    <t>Vertou
Salle Sèvre-et-Maine n°3</t>
  </si>
  <si>
    <t>Vertou
Salle Sèvre-et-Maine n°1</t>
  </si>
  <si>
    <t>Bureaux</t>
  </si>
  <si>
    <t>Frossay
Salle des fêtes</t>
  </si>
  <si>
    <t>Vertou
Salle Sèvre-et-Maine n°2</t>
  </si>
  <si>
    <t>Nort-sur-Erdre
Salle du sud</t>
  </si>
  <si>
    <t>Nozay
Salle Jouvence</t>
  </si>
  <si>
    <t>Nantes
Mairie de Doulon n°1 (Gay Lussac)</t>
  </si>
  <si>
    <t>Soulvache
Hôtel de Ville</t>
  </si>
  <si>
    <t>Nantes
Salle Ampère n°1</t>
  </si>
  <si>
    <t>Mésanger
Complexe du Pont Cornouaille</t>
  </si>
  <si>
    <t>Total voix</t>
  </si>
  <si>
    <t>Guérande 
Salle des Perrières</t>
  </si>
  <si>
    <t>Haute-Goulaine
Espace de la Treille</t>
  </si>
  <si>
    <t>Nantes
Salle Port Boyer n°1</t>
  </si>
  <si>
    <t>Sion-les-Mines
Foyer rural</t>
  </si>
  <si>
    <t>Vertou</t>
  </si>
  <si>
    <t>Nantes 
École Gustave Roch n°1</t>
  </si>
  <si>
    <t>Nantes
École Jean Zay</t>
  </si>
  <si>
    <t>La Chevrolière
Salle du Verger</t>
  </si>
  <si>
    <t>Nantes 
École Gustave Roch n°2</t>
  </si>
  <si>
    <t>Nantes
École Molière n°2 (Chêne d'Aron)</t>
  </si>
  <si>
    <t>Montebourg</t>
  </si>
  <si>
    <t>Nantes
Maison de quartier Le Dix</t>
  </si>
  <si>
    <t>Sainte-Luce-sur-Loire
Salle Dagorne n°2</t>
  </si>
  <si>
    <t>Saint-Vincent-des-Landes
Hôtel de Ville</t>
  </si>
  <si>
    <t>Saint-Aignan-de-Grandlieu
Salle de l'Héronnière</t>
  </si>
  <si>
    <t>Sainte-Luce-sur-Loire
Salle Dagorne n°1</t>
  </si>
  <si>
    <t>Nantes</t>
  </si>
  <si>
    <t>Nantes
Salle Saint-Joseph-de-Porterie n°1</t>
  </si>
  <si>
    <t>Montbert
Centre Médico-social</t>
  </si>
  <si>
    <t>Nantes
École Plessis-Cellier</t>
  </si>
  <si>
    <t>Paimbœuf
Salle Belem</t>
  </si>
  <si>
    <t>Ancenis
Salle du temps libre</t>
  </si>
  <si>
    <t>Bureaux de vote dépouillés</t>
  </si>
  <si>
    <t>Nantes
École Molière n°1</t>
  </si>
  <si>
    <t>Saint-Étienne-de-Montluc
Salle n°2 du Manoir</t>
  </si>
  <si>
    <t>Saint-Philbert-de-Grand-Lieu
Salle de l'Abbatiale</t>
  </si>
  <si>
    <t>Saint-André-des-Eaux
Salle Polyvalente</t>
  </si>
  <si>
    <t>Qualifié pour le 2nd tour</t>
  </si>
  <si>
    <t>Pontchâteau
Salle de la Boule d'Or</t>
  </si>
  <si>
    <t>La Chapelle-des-Marais
Espace du Moulin</t>
  </si>
  <si>
    <t>Saint-Nazaire
École Paul Bert</t>
  </si>
  <si>
    <t>Hollande</t>
  </si>
  <si>
    <t>Nantes
Salle Saint-Joseph-de-Porterie n°2</t>
  </si>
  <si>
    <t>Nantes
Mairie de Doulon n°3 (M.Macé)</t>
  </si>
  <si>
    <t>Bouguenais</t>
  </si>
  <si>
    <t>Rezé
Gymnase Ouche Dinier</t>
  </si>
  <si>
    <t>Le Croisic
Foyer Émile Thibault</t>
  </si>
  <si>
    <t>Nantes
Salle Félix Thomas (Lebourg) n°1</t>
  </si>
  <si>
    <t>Asserac
Salle n°2 de la Fontaine</t>
  </si>
  <si>
    <t>Vertou
Espace Beautour</t>
  </si>
  <si>
    <t>Saint-Sébastien</t>
  </si>
  <si>
    <t>Saint-Herblon
Hôtel de ville</t>
  </si>
  <si>
    <t>Saint-Nazaire
École Jean Zay</t>
  </si>
  <si>
    <t>Le Loroux-Bottereau
Salle des 4 vents</t>
  </si>
  <si>
    <t>Nantes
Stalingrad n°4 (Malakoff- Stalingrad)</t>
  </si>
  <si>
    <t>Ligné
Salle Goscinny</t>
  </si>
  <si>
    <t>Mauves-sur-Loire
Salle Magnolia</t>
  </si>
  <si>
    <t>Bouvron
Salle de la Minoterie</t>
  </si>
  <si>
    <t>Getigné
Hôtel de Ville</t>
  </si>
  <si>
    <t>Nantes
Mairie annexe La Barberie</t>
  </si>
  <si>
    <t>Nantes
Salle Félix Thomas (Felloneau) n°2</t>
  </si>
  <si>
    <t>Nantes 
École Gaston Serpette</t>
  </si>
  <si>
    <t>Nantes
Stalingrad n°2 (Les Agenêts)</t>
  </si>
  <si>
    <t>Nantes
École Contrie</t>
  </si>
  <si>
    <t>Saint-Herblain
École Joli Mai n°1</t>
  </si>
  <si>
    <t>Nantes
Mairie de Doulon n°2 (M.Macé)</t>
  </si>
  <si>
    <t>Saint-Luce</t>
  </si>
  <si>
    <t>Aubry</t>
  </si>
  <si>
    <t>Corcoué-sur-Logne
Hôtel de Ville</t>
  </si>
  <si>
    <t>Pornic 
Restaurant scolaire Clion</t>
  </si>
  <si>
    <t>Grandchamp-des-Fontaines
Salle des Cèdres</t>
  </si>
  <si>
    <t>Saint-Herblain
École Joli Mai n°3</t>
  </si>
  <si>
    <t>Saint-Herblain
École Joli Mai n°2</t>
  </si>
  <si>
    <t>Total</t>
  </si>
  <si>
    <t>Saint-Sébastien
Local du PS Saint-Seb</t>
  </si>
  <si>
    <t>La Chapelle-sur-Erdre
Salle Barbara</t>
  </si>
  <si>
    <t>Le Pouliguen
Le Foyer</t>
  </si>
  <si>
    <t>Pourcentage</t>
  </si>
  <si>
    <t>Saint-Géréon
Salle Arc-en-ciel</t>
  </si>
  <si>
    <t>La Turballe
Salle François-Marie Lebrun</t>
  </si>
  <si>
    <t>Gorges
Complexe de la Margerie</t>
  </si>
  <si>
    <t>La Montagne
Salle de l'amicale laïque</t>
  </si>
  <si>
    <t>Nantes
Maison des Assos d'Auvours</t>
  </si>
  <si>
    <t>Héric
Plein ciel (salle n°1)</t>
  </si>
  <si>
    <t>Saint-Nazaire</t>
  </si>
  <si>
    <t>Savenay - Malville
Complexe Polyvalent salle n°3</t>
  </si>
  <si>
    <t>Aigrefeuille-sur-Maine
Salle Municipale</t>
  </si>
  <si>
    <t>Herbignac
Salle de la Minoterie</t>
  </si>
  <si>
    <t>Saint-Nazaire
École Herriot n°1</t>
  </si>
  <si>
    <t>Saint-Nazaire
École Herriot n°2</t>
  </si>
  <si>
    <t>Saint-Malo-de-Guersac
Salle des Fêtes</t>
  </si>
  <si>
    <t>Trignac
Salle Léon Mauvais</t>
  </si>
  <si>
    <t>Valls</t>
  </si>
  <si>
    <t>Nantes
Mairie Chantenay n°2</t>
  </si>
  <si>
    <t>Bonnoeuvre
Hôtel de Ville</t>
  </si>
  <si>
    <t>Nantes
Mairie Chantenay n°1</t>
  </si>
  <si>
    <t>Saffré
Hôtel de Ville</t>
  </si>
  <si>
    <t>Saint-Jean-de-Boiseau
Hôtel de Ville</t>
  </si>
  <si>
    <t>Saint-Sébastien
Mairie Annexe du Douet</t>
  </si>
  <si>
    <t>Saint-Lyphard
Maison Félix</t>
  </si>
  <si>
    <t>Rezé
Maison des Projets</t>
  </si>
  <si>
    <t>Vérifications</t>
  </si>
  <si>
    <t>Rezé</t>
  </si>
  <si>
    <t>Savenay - Lavau-sur-Loire
Complexe Polyvalent salle n°2</t>
  </si>
  <si>
    <t>Guéméné-Penfao
Salle Place du Nord/J. Brel</t>
  </si>
  <si>
    <t>Batz-sur-Mer
Espace du petit bois</t>
  </si>
  <si>
    <t>Sucé-sur-Erdre
Hôtel de Ville</t>
  </si>
  <si>
    <t>Orvault</t>
  </si>
  <si>
    <t>Élu-e</t>
  </si>
  <si>
    <t>Saint-Herblain
Ecole Soleil Levant n°2</t>
  </si>
  <si>
    <t>Saint-Herblain
Ecole Soleil Levant n°1</t>
  </si>
  <si>
    <t>Couëron
Salle Bertaudière n°1</t>
  </si>
  <si>
    <t>Couëron</t>
  </si>
  <si>
    <t>Couëron
Salle Bertaudière n°2</t>
  </si>
  <si>
    <t>Indre
Hôtel de Ville</t>
  </si>
  <si>
    <t>Rezé
Salle de la Mirette</t>
  </si>
  <si>
    <t>Saint-Herblain
École Rabotière n°1</t>
  </si>
  <si>
    <t>Derval
Salle Bon Accueil</t>
  </si>
  <si>
    <t>Saint-Herblain
École Rabotière n°2</t>
  </si>
  <si>
    <t>Marsac-sur-Don
Salle municipale</t>
  </si>
  <si>
    <t>Les Moutiers-en-Retz
Bibliothèque Municipale</t>
  </si>
  <si>
    <t>Guérande
Mairie Annexe La Madeleine</t>
  </si>
  <si>
    <t>Donges
Maison des associations</t>
  </si>
  <si>
    <t>Nantes
École Baut n°2</t>
  </si>
  <si>
    <t>Nantes
École Baut n°1</t>
  </si>
  <si>
    <t>Rezé
Centre André Coutant</t>
  </si>
  <si>
    <t>Machecoul
Salle des Régents</t>
  </si>
  <si>
    <t>Saint-Joachim
Salle des associations</t>
  </si>
  <si>
    <t>Pornic
Mairie Annexe Sainte-Marie</t>
  </si>
  <si>
    <t>Nantes
Salle Port Boyer n°2 (Marsauderies)</t>
  </si>
  <si>
    <t>Nantes
Maison quartier Bottière (Leverrier)</t>
  </si>
  <si>
    <t>Ecart Aubry-Hollande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</si>
</sst>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1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10" fontId="2" fillId="0" borderId="2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0" fontId="0" fillId="0" borderId="2" xfId="0" applyBorder="1" applyAlignment="1">
      <alignment vertical="center"/>
    </xf>
    <xf numFmtId="0" fontId="1" fillId="0" borderId="7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wrapText="1"/>
    </xf>
    <xf numFmtId="10" fontId="0" fillId="0" borderId="0" xfId="0" applyNumberForma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workbookViewId="0" topLeftCell="A1">
      <pane ySplit="1" topLeftCell="BM56" activePane="bottomLeft" state="frozen"/>
      <selection pane="topLeft" activeCell="A1" sqref="A1"/>
      <selection pane="bottomLeft" activeCell="E62" sqref="E62"/>
    </sheetView>
  </sheetViews>
  <sheetFormatPr defaultColWidth="11.421875" defaultRowHeight="12.75" customHeight="1"/>
  <cols>
    <col min="1" max="1" width="29.57421875" style="0" customWidth="1"/>
    <col min="2" max="6" width="11.421875" style="0" customWidth="1"/>
    <col min="7" max="7" width="13.00390625" style="0" customWidth="1"/>
    <col min="8" max="10" width="11.421875" style="0" customWidth="1"/>
    <col min="11" max="11" width="13.57421875" style="0" customWidth="1"/>
    <col min="12" max="16384" width="9.140625" style="0" customWidth="1"/>
  </cols>
  <sheetData>
    <row r="1" spans="1:11" ht="12.75">
      <c r="A1" s="1" t="s">
        <v>96</v>
      </c>
      <c r="B1" s="2" t="s">
        <v>49</v>
      </c>
      <c r="C1" s="2" t="s">
        <v>29</v>
      </c>
      <c r="D1" s="2" t="s">
        <v>0</v>
      </c>
      <c r="E1" s="3" t="s">
        <v>163</v>
      </c>
      <c r="F1" s="3" t="s">
        <v>137</v>
      </c>
      <c r="G1" s="3" t="s">
        <v>116</v>
      </c>
      <c r="H1" s="3" t="s">
        <v>68</v>
      </c>
      <c r="I1" s="3" t="s">
        <v>188</v>
      </c>
      <c r="J1" s="3" t="s">
        <v>15</v>
      </c>
      <c r="K1" s="3" t="s">
        <v>197</v>
      </c>
    </row>
    <row r="2" spans="1:11" ht="25.5">
      <c r="A2" s="4" t="s">
        <v>182</v>
      </c>
      <c r="B2" s="2">
        <v>340</v>
      </c>
      <c r="C2" s="2">
        <v>0</v>
      </c>
      <c r="D2" s="2">
        <v>340</v>
      </c>
      <c r="E2" s="2">
        <v>93</v>
      </c>
      <c r="F2" s="2">
        <v>153</v>
      </c>
      <c r="G2" s="2">
        <v>54</v>
      </c>
      <c r="H2" s="2">
        <v>23</v>
      </c>
      <c r="I2" s="2">
        <v>16</v>
      </c>
      <c r="J2" s="2">
        <v>1</v>
      </c>
      <c r="K2" s="2" t="str">
        <f aca="true" t="shared" si="0" ref="K2:K33">IF(AND((D2=(((((E2+F2)+G2)+H2)+I2)+J2)),((B2-C2)=D2)),"OK","Problème")</f>
        <v>OK</v>
      </c>
    </row>
    <row r="3" spans="1:11" ht="25.5">
      <c r="A3" s="4" t="s">
        <v>127</v>
      </c>
      <c r="B3" s="2">
        <v>348</v>
      </c>
      <c r="C3" s="2">
        <v>2</v>
      </c>
      <c r="D3" s="2">
        <v>346</v>
      </c>
      <c r="E3" s="2">
        <v>122</v>
      </c>
      <c r="F3" s="2">
        <v>129</v>
      </c>
      <c r="G3" s="2">
        <v>67</v>
      </c>
      <c r="H3" s="2">
        <v>6</v>
      </c>
      <c r="I3" s="2">
        <v>22</v>
      </c>
      <c r="J3" s="2">
        <v>0</v>
      </c>
      <c r="K3" s="2" t="str">
        <f t="shared" si="0"/>
        <v>OK</v>
      </c>
    </row>
    <row r="4" spans="1:11" ht="25.5">
      <c r="A4" s="4" t="s">
        <v>144</v>
      </c>
      <c r="B4" s="2">
        <v>113</v>
      </c>
      <c r="C4" s="2">
        <v>0</v>
      </c>
      <c r="D4" s="2">
        <v>113</v>
      </c>
      <c r="E4" s="2">
        <v>32</v>
      </c>
      <c r="F4" s="2">
        <v>51</v>
      </c>
      <c r="G4" s="2">
        <v>15</v>
      </c>
      <c r="H4" s="2">
        <v>9</v>
      </c>
      <c r="I4" s="2">
        <v>6</v>
      </c>
      <c r="J4" s="2">
        <v>0</v>
      </c>
      <c r="K4" s="2" t="str">
        <f t="shared" si="0"/>
        <v>OK</v>
      </c>
    </row>
    <row r="5" spans="1:11" ht="25.5">
      <c r="A5" s="4" t="s">
        <v>75</v>
      </c>
      <c r="B5" s="2">
        <v>592</v>
      </c>
      <c r="C5" s="2">
        <v>0</v>
      </c>
      <c r="D5" s="2">
        <v>592</v>
      </c>
      <c r="E5" s="2">
        <v>164</v>
      </c>
      <c r="F5" s="2">
        <v>252</v>
      </c>
      <c r="G5" s="2">
        <v>93</v>
      </c>
      <c r="H5" s="2">
        <v>35</v>
      </c>
      <c r="I5" s="2">
        <v>44</v>
      </c>
      <c r="J5" s="2">
        <v>4</v>
      </c>
      <c r="K5" s="2" t="str">
        <f t="shared" si="0"/>
        <v>OK</v>
      </c>
    </row>
    <row r="6" spans="1:11" ht="25.5">
      <c r="A6" s="4" t="s">
        <v>201</v>
      </c>
      <c r="B6" s="2">
        <v>225</v>
      </c>
      <c r="C6" s="2">
        <v>0</v>
      </c>
      <c r="D6" s="2">
        <v>225</v>
      </c>
      <c r="E6" s="2">
        <v>64</v>
      </c>
      <c r="F6" s="2">
        <v>86</v>
      </c>
      <c r="G6" s="2">
        <v>31</v>
      </c>
      <c r="H6" s="2">
        <v>31</v>
      </c>
      <c r="I6" s="2">
        <v>12</v>
      </c>
      <c r="J6" s="2">
        <v>1</v>
      </c>
      <c r="K6" s="2" t="str">
        <f t="shared" si="0"/>
        <v>OK</v>
      </c>
    </row>
    <row r="7" spans="1:11" ht="25.5">
      <c r="A7" s="4" t="s">
        <v>11</v>
      </c>
      <c r="B7" s="2">
        <v>509</v>
      </c>
      <c r="C7" s="2">
        <v>1</v>
      </c>
      <c r="D7" s="2">
        <v>508</v>
      </c>
      <c r="E7" s="2">
        <v>159</v>
      </c>
      <c r="F7" s="2">
        <v>190</v>
      </c>
      <c r="G7" s="2">
        <v>116</v>
      </c>
      <c r="H7" s="2">
        <v>24</v>
      </c>
      <c r="I7" s="2">
        <v>19</v>
      </c>
      <c r="J7" s="2">
        <v>0</v>
      </c>
      <c r="K7" s="2" t="str">
        <f t="shared" si="0"/>
        <v>OK</v>
      </c>
    </row>
    <row r="8" spans="1:11" ht="25.5">
      <c r="A8" s="4" t="s">
        <v>190</v>
      </c>
      <c r="B8" s="2">
        <v>180</v>
      </c>
      <c r="C8" s="2">
        <v>3</v>
      </c>
      <c r="D8" s="2">
        <v>177</v>
      </c>
      <c r="E8" s="2">
        <v>66</v>
      </c>
      <c r="F8" s="2">
        <v>62</v>
      </c>
      <c r="G8" s="2">
        <v>31</v>
      </c>
      <c r="H8" s="2">
        <v>15</v>
      </c>
      <c r="I8" s="2">
        <v>3</v>
      </c>
      <c r="J8" s="2">
        <v>0</v>
      </c>
      <c r="K8" s="2" t="str">
        <f t="shared" si="0"/>
        <v>OK</v>
      </c>
    </row>
    <row r="9" spans="1:11" ht="25.5">
      <c r="A9" s="4" t="s">
        <v>34</v>
      </c>
      <c r="B9" s="2">
        <v>395</v>
      </c>
      <c r="C9" s="2">
        <v>3</v>
      </c>
      <c r="D9" s="2">
        <v>392</v>
      </c>
      <c r="E9" s="2">
        <v>121</v>
      </c>
      <c r="F9" s="2">
        <v>170</v>
      </c>
      <c r="G9" s="2">
        <v>72</v>
      </c>
      <c r="H9" s="2">
        <v>16</v>
      </c>
      <c r="I9" s="2">
        <v>13</v>
      </c>
      <c r="J9" s="2">
        <v>0</v>
      </c>
      <c r="K9" s="2" t="str">
        <f t="shared" si="0"/>
        <v>OK</v>
      </c>
    </row>
    <row r="10" spans="1:11" ht="25.5">
      <c r="A10" s="4" t="s">
        <v>8</v>
      </c>
      <c r="B10" s="2">
        <v>383</v>
      </c>
      <c r="C10" s="2">
        <v>3</v>
      </c>
      <c r="D10" s="2">
        <v>380</v>
      </c>
      <c r="E10" s="2">
        <v>115</v>
      </c>
      <c r="F10" s="2">
        <v>170</v>
      </c>
      <c r="G10" s="2">
        <v>59</v>
      </c>
      <c r="H10" s="2">
        <v>19</v>
      </c>
      <c r="I10" s="2">
        <v>17</v>
      </c>
      <c r="J10" s="2">
        <v>0</v>
      </c>
      <c r="K10" s="2" t="str">
        <f t="shared" si="0"/>
        <v>OK</v>
      </c>
    </row>
    <row r="11" spans="1:11" ht="25.5">
      <c r="A11" s="4" t="s">
        <v>56</v>
      </c>
      <c r="B11" s="2">
        <v>380</v>
      </c>
      <c r="C11" s="2">
        <v>0</v>
      </c>
      <c r="D11" s="2">
        <v>380</v>
      </c>
      <c r="E11" s="2">
        <v>137</v>
      </c>
      <c r="F11" s="2">
        <v>139</v>
      </c>
      <c r="G11" s="2">
        <v>71</v>
      </c>
      <c r="H11" s="2">
        <v>19</v>
      </c>
      <c r="I11" s="2">
        <v>13</v>
      </c>
      <c r="J11" s="2">
        <v>1</v>
      </c>
      <c r="K11" s="2" t="str">
        <f t="shared" si="0"/>
        <v>OK</v>
      </c>
    </row>
    <row r="12" spans="1:11" ht="25.5">
      <c r="A12" s="4" t="s">
        <v>14</v>
      </c>
      <c r="B12" s="2">
        <v>318</v>
      </c>
      <c r="C12" s="2">
        <v>1</v>
      </c>
      <c r="D12" s="2">
        <v>317</v>
      </c>
      <c r="E12" s="2">
        <v>103</v>
      </c>
      <c r="F12" s="2">
        <v>125</v>
      </c>
      <c r="G12" s="2">
        <v>59</v>
      </c>
      <c r="H12" s="2">
        <v>17</v>
      </c>
      <c r="I12" s="2">
        <v>13</v>
      </c>
      <c r="J12" s="2">
        <v>0</v>
      </c>
      <c r="K12" s="2" t="str">
        <f>IF(AND((D11=(((((E11+F11)+G11)+H11)+I11)+J11)),((B11-C11)=D11)),"OK","Problème")</f>
        <v>OK</v>
      </c>
    </row>
    <row r="13" spans="1:11" ht="25.5">
      <c r="A13" s="4" t="s">
        <v>38</v>
      </c>
      <c r="B13" s="2">
        <v>334</v>
      </c>
      <c r="C13" s="2">
        <v>4</v>
      </c>
      <c r="D13" s="2">
        <v>330</v>
      </c>
      <c r="E13" s="2">
        <v>96</v>
      </c>
      <c r="F13" s="2">
        <v>135</v>
      </c>
      <c r="G13" s="2">
        <v>60</v>
      </c>
      <c r="H13" s="2">
        <v>27</v>
      </c>
      <c r="I13" s="2">
        <v>11</v>
      </c>
      <c r="J13" s="2">
        <v>1</v>
      </c>
      <c r="K13" s="2" t="str">
        <f>IF(AND((D12=(((((E12+F12)+G12)+H12)+I12)+J12)),((B12-C12)=D12)),"OK","Problème")</f>
        <v>OK</v>
      </c>
    </row>
    <row r="14" spans="1:11" ht="25.5">
      <c r="A14" s="4" t="s">
        <v>37</v>
      </c>
      <c r="B14" s="2">
        <v>290</v>
      </c>
      <c r="C14" s="2">
        <v>1</v>
      </c>
      <c r="D14" s="2">
        <v>289</v>
      </c>
      <c r="E14" s="2">
        <v>89</v>
      </c>
      <c r="F14" s="2">
        <v>131</v>
      </c>
      <c r="G14" s="2">
        <v>46</v>
      </c>
      <c r="H14" s="2">
        <v>10</v>
      </c>
      <c r="I14" s="2">
        <v>11</v>
      </c>
      <c r="J14" s="2">
        <v>2</v>
      </c>
      <c r="K14" s="2" t="str">
        <f>IF(AND((D13=(((((E13+F13)+G13)+H13)+I13)+J13)),((B13-C13)=D13)),"OK","Problème")</f>
        <v>OK</v>
      </c>
    </row>
    <row r="15" spans="1:11" ht="25.5">
      <c r="A15" s="4" t="s">
        <v>153</v>
      </c>
      <c r="B15" s="19">
        <v>311</v>
      </c>
      <c r="C15" s="19">
        <v>3</v>
      </c>
      <c r="D15" s="19">
        <v>308</v>
      </c>
      <c r="E15" s="19">
        <v>72</v>
      </c>
      <c r="F15" s="19">
        <v>119</v>
      </c>
      <c r="G15" s="19">
        <v>72</v>
      </c>
      <c r="H15" s="19">
        <v>31</v>
      </c>
      <c r="I15" s="19">
        <v>14</v>
      </c>
      <c r="J15" s="19">
        <v>0</v>
      </c>
      <c r="K15" s="2" t="str">
        <f>IF(AND((D14=(((((E14+F14)+G14)+H14)+I14)+J14)),((B14-C14)=D14)),"OK","Problème")</f>
        <v>OK</v>
      </c>
    </row>
    <row r="16" spans="1:11" ht="25.5">
      <c r="A16" s="4" t="s">
        <v>72</v>
      </c>
      <c r="B16" s="2">
        <v>264</v>
      </c>
      <c r="C16" s="2">
        <v>1</v>
      </c>
      <c r="D16" s="2">
        <v>263</v>
      </c>
      <c r="E16" s="2">
        <v>92</v>
      </c>
      <c r="F16" s="2">
        <v>104</v>
      </c>
      <c r="G16" s="2">
        <v>32</v>
      </c>
      <c r="H16" s="2">
        <v>26</v>
      </c>
      <c r="I16" s="2">
        <v>9</v>
      </c>
      <c r="J16" s="2">
        <v>0</v>
      </c>
      <c r="K16" s="2" t="str">
        <f t="shared" si="0"/>
        <v>OK</v>
      </c>
    </row>
    <row r="17" spans="1:11" ht="25.5">
      <c r="A17" s="4" t="s">
        <v>2</v>
      </c>
      <c r="B17" s="2">
        <v>1133</v>
      </c>
      <c r="C17" s="2">
        <v>1</v>
      </c>
      <c r="D17" s="2">
        <v>1132</v>
      </c>
      <c r="E17" s="2">
        <v>331</v>
      </c>
      <c r="F17" s="2">
        <v>497</v>
      </c>
      <c r="G17" s="2">
        <v>175</v>
      </c>
      <c r="H17" s="2">
        <v>47</v>
      </c>
      <c r="I17" s="2">
        <v>78</v>
      </c>
      <c r="J17" s="2">
        <v>4</v>
      </c>
      <c r="K17" s="2" t="str">
        <f t="shared" si="0"/>
        <v>OK</v>
      </c>
    </row>
    <row r="18" spans="1:11" ht="25.5">
      <c r="A18" s="4" t="s">
        <v>5</v>
      </c>
      <c r="B18" s="2">
        <v>501</v>
      </c>
      <c r="C18" s="2">
        <v>3</v>
      </c>
      <c r="D18" s="2">
        <v>498</v>
      </c>
      <c r="E18" s="2">
        <v>160</v>
      </c>
      <c r="F18" s="2">
        <v>223</v>
      </c>
      <c r="G18" s="2">
        <v>78</v>
      </c>
      <c r="H18" s="2">
        <v>22</v>
      </c>
      <c r="I18" s="2">
        <v>13</v>
      </c>
      <c r="J18" s="2">
        <v>2</v>
      </c>
      <c r="K18" s="2" t="str">
        <f t="shared" si="0"/>
        <v>OK</v>
      </c>
    </row>
    <row r="19" spans="1:11" ht="25.5">
      <c r="A19" s="4" t="s">
        <v>3</v>
      </c>
      <c r="B19" s="2">
        <v>104</v>
      </c>
      <c r="C19" s="2">
        <v>0</v>
      </c>
      <c r="D19" s="2">
        <v>104</v>
      </c>
      <c r="E19" s="2">
        <v>23</v>
      </c>
      <c r="F19" s="2">
        <v>50</v>
      </c>
      <c r="G19" s="2">
        <v>21</v>
      </c>
      <c r="H19" s="2">
        <v>7</v>
      </c>
      <c r="I19" s="2">
        <v>3</v>
      </c>
      <c r="J19" s="2">
        <v>0</v>
      </c>
      <c r="K19" s="2" t="str">
        <f t="shared" si="0"/>
        <v>OK</v>
      </c>
    </row>
    <row r="20" spans="1:11" ht="25.5">
      <c r="A20" s="4" t="s">
        <v>41</v>
      </c>
      <c r="B20" s="2">
        <v>263</v>
      </c>
      <c r="C20" s="2">
        <v>3</v>
      </c>
      <c r="D20" s="2">
        <v>260</v>
      </c>
      <c r="E20" s="2">
        <v>94</v>
      </c>
      <c r="F20" s="2">
        <v>94</v>
      </c>
      <c r="G20" s="2">
        <v>50</v>
      </c>
      <c r="H20" s="2">
        <v>13</v>
      </c>
      <c r="I20" s="2">
        <v>8</v>
      </c>
      <c r="J20" s="2">
        <v>1</v>
      </c>
      <c r="K20" s="2" t="str">
        <f t="shared" si="0"/>
        <v>OK</v>
      </c>
    </row>
    <row r="21" spans="1:11" ht="25.5">
      <c r="A21" s="4" t="s">
        <v>83</v>
      </c>
      <c r="B21" s="2">
        <v>413</v>
      </c>
      <c r="C21" s="2">
        <v>0</v>
      </c>
      <c r="D21" s="2">
        <v>413</v>
      </c>
      <c r="E21" s="2">
        <v>128</v>
      </c>
      <c r="F21" s="2">
        <v>176</v>
      </c>
      <c r="G21" s="2">
        <v>64</v>
      </c>
      <c r="H21" s="2">
        <v>24</v>
      </c>
      <c r="I21" s="2">
        <v>20</v>
      </c>
      <c r="J21" s="2">
        <v>1</v>
      </c>
      <c r="K21" s="2" t="str">
        <f t="shared" si="0"/>
        <v>OK</v>
      </c>
    </row>
    <row r="22" spans="1:11" ht="25.5">
      <c r="A22" s="4" t="s">
        <v>164</v>
      </c>
      <c r="B22" s="2">
        <v>232</v>
      </c>
      <c r="C22" s="2">
        <v>0</v>
      </c>
      <c r="D22" s="2">
        <v>232</v>
      </c>
      <c r="E22" s="2">
        <v>83</v>
      </c>
      <c r="F22" s="2">
        <v>93</v>
      </c>
      <c r="G22" s="2">
        <v>38</v>
      </c>
      <c r="H22" s="2">
        <v>13</v>
      </c>
      <c r="I22" s="2">
        <v>5</v>
      </c>
      <c r="J22" s="2">
        <v>0</v>
      </c>
      <c r="K22" s="2" t="str">
        <f t="shared" si="0"/>
        <v>OK</v>
      </c>
    </row>
    <row r="23" spans="1:11" ht="25.5">
      <c r="A23" s="4" t="s">
        <v>32</v>
      </c>
      <c r="B23" s="2"/>
      <c r="C23" s="2"/>
      <c r="D23" s="2"/>
      <c r="E23" s="2"/>
      <c r="F23" s="2"/>
      <c r="G23" s="2"/>
      <c r="H23" s="2"/>
      <c r="I23" s="2"/>
      <c r="J23" s="2"/>
      <c r="K23" s="2" t="str">
        <f t="shared" si="0"/>
        <v>OK</v>
      </c>
    </row>
    <row r="24" spans="1:11" ht="25.5">
      <c r="A24" s="4" t="s">
        <v>207</v>
      </c>
      <c r="B24" s="2">
        <v>346</v>
      </c>
      <c r="C24" s="2">
        <v>0</v>
      </c>
      <c r="D24" s="2">
        <v>346</v>
      </c>
      <c r="E24" s="2">
        <v>74</v>
      </c>
      <c r="F24" s="2">
        <v>176</v>
      </c>
      <c r="G24" s="2">
        <v>54</v>
      </c>
      <c r="H24" s="2">
        <v>27</v>
      </c>
      <c r="I24" s="2">
        <v>15</v>
      </c>
      <c r="J24" s="2">
        <v>0</v>
      </c>
      <c r="K24" s="2" t="str">
        <f t="shared" si="0"/>
        <v>OK</v>
      </c>
    </row>
    <row r="25" spans="1:11" ht="25.5">
      <c r="A25" s="4" t="s">
        <v>209</v>
      </c>
      <c r="B25" s="2">
        <v>219</v>
      </c>
      <c r="C25" s="2">
        <v>0</v>
      </c>
      <c r="D25" s="2">
        <v>219</v>
      </c>
      <c r="E25" s="2">
        <v>71</v>
      </c>
      <c r="F25" s="2">
        <v>97</v>
      </c>
      <c r="G25" s="2">
        <v>33</v>
      </c>
      <c r="H25" s="2">
        <v>9</v>
      </c>
      <c r="I25" s="2">
        <v>7</v>
      </c>
      <c r="J25" s="2">
        <v>2</v>
      </c>
      <c r="K25" s="2" t="str">
        <f t="shared" si="0"/>
        <v>OK</v>
      </c>
    </row>
    <row r="26" spans="1:11" ht="25.5">
      <c r="A26" s="4" t="s">
        <v>73</v>
      </c>
      <c r="B26" s="2">
        <v>384</v>
      </c>
      <c r="C26" s="2">
        <v>2</v>
      </c>
      <c r="D26" s="2">
        <v>382</v>
      </c>
      <c r="E26" s="2">
        <v>138</v>
      </c>
      <c r="F26" s="2">
        <v>149</v>
      </c>
      <c r="G26" s="2">
        <v>60</v>
      </c>
      <c r="H26" s="2">
        <v>21</v>
      </c>
      <c r="I26" s="2">
        <v>12</v>
      </c>
      <c r="J26" s="2">
        <v>2</v>
      </c>
      <c r="K26" s="2" t="str">
        <f t="shared" si="0"/>
        <v>OK</v>
      </c>
    </row>
    <row r="27" spans="1:11" ht="25.5">
      <c r="A27" s="4" t="s">
        <v>69</v>
      </c>
      <c r="B27" s="2">
        <v>360</v>
      </c>
      <c r="C27" s="2">
        <v>0</v>
      </c>
      <c r="D27" s="2">
        <v>360</v>
      </c>
      <c r="E27" s="2">
        <v>115</v>
      </c>
      <c r="F27" s="2">
        <v>146</v>
      </c>
      <c r="G27" s="2">
        <v>60</v>
      </c>
      <c r="H27" s="2">
        <v>15</v>
      </c>
      <c r="I27" s="2">
        <v>24</v>
      </c>
      <c r="J27" s="2">
        <v>0</v>
      </c>
      <c r="K27" s="2" t="str">
        <f t="shared" si="0"/>
        <v>OK</v>
      </c>
    </row>
    <row r="28" spans="1:11" ht="25.5">
      <c r="A28" s="4" t="s">
        <v>213</v>
      </c>
      <c r="B28" s="2">
        <v>183</v>
      </c>
      <c r="C28" s="2">
        <v>0</v>
      </c>
      <c r="D28" s="2">
        <v>183</v>
      </c>
      <c r="E28" s="2">
        <v>66</v>
      </c>
      <c r="F28" s="2">
        <v>67</v>
      </c>
      <c r="G28" s="2">
        <v>32</v>
      </c>
      <c r="H28" s="2">
        <v>8</v>
      </c>
      <c r="I28" s="2">
        <v>9</v>
      </c>
      <c r="J28" s="2">
        <v>1</v>
      </c>
      <c r="K28" s="2" t="str">
        <f t="shared" si="0"/>
        <v>OK</v>
      </c>
    </row>
    <row r="29" spans="1:11" ht="25.5">
      <c r="A29" s="4" t="s">
        <v>218</v>
      </c>
      <c r="B29" s="2">
        <v>367</v>
      </c>
      <c r="C29" s="2">
        <v>1</v>
      </c>
      <c r="D29" s="2">
        <v>366</v>
      </c>
      <c r="E29" s="2">
        <v>114</v>
      </c>
      <c r="F29" s="2">
        <v>157</v>
      </c>
      <c r="G29" s="2">
        <v>54</v>
      </c>
      <c r="H29" s="2">
        <v>27</v>
      </c>
      <c r="I29" s="2">
        <v>12</v>
      </c>
      <c r="J29" s="2">
        <v>2</v>
      </c>
      <c r="K29" s="2" t="str">
        <f t="shared" si="0"/>
        <v>OK</v>
      </c>
    </row>
    <row r="30" spans="1:11" ht="25.5">
      <c r="A30" s="4" t="s">
        <v>16</v>
      </c>
      <c r="B30" s="2">
        <v>155</v>
      </c>
      <c r="C30" s="2">
        <v>0</v>
      </c>
      <c r="D30" s="2">
        <v>155</v>
      </c>
      <c r="E30" s="2">
        <v>49</v>
      </c>
      <c r="F30" s="2">
        <v>58</v>
      </c>
      <c r="G30" s="2">
        <v>26</v>
      </c>
      <c r="H30" s="2">
        <v>14</v>
      </c>
      <c r="I30" s="2">
        <v>6</v>
      </c>
      <c r="J30" s="2">
        <v>2</v>
      </c>
      <c r="K30" s="2" t="str">
        <f t="shared" si="0"/>
        <v>OK</v>
      </c>
    </row>
    <row r="31" spans="1:11" ht="25.5">
      <c r="A31" s="4" t="s">
        <v>23</v>
      </c>
      <c r="B31" s="2">
        <v>485</v>
      </c>
      <c r="C31" s="2">
        <v>1</v>
      </c>
      <c r="D31" s="2">
        <v>484</v>
      </c>
      <c r="E31" s="2">
        <v>164</v>
      </c>
      <c r="F31" s="2">
        <v>165</v>
      </c>
      <c r="G31" s="2">
        <v>97</v>
      </c>
      <c r="H31" s="2">
        <v>34</v>
      </c>
      <c r="I31" s="2">
        <v>23</v>
      </c>
      <c r="J31" s="2">
        <v>1</v>
      </c>
      <c r="K31" s="2" t="str">
        <f t="shared" si="0"/>
        <v>OK</v>
      </c>
    </row>
    <row r="32" spans="1:11" ht="25.5">
      <c r="A32" s="4" t="s">
        <v>97</v>
      </c>
      <c r="B32" s="2"/>
      <c r="C32" s="2"/>
      <c r="D32" s="2"/>
      <c r="E32" s="2"/>
      <c r="F32" s="2"/>
      <c r="G32" s="2"/>
      <c r="H32" s="2"/>
      <c r="I32" s="2"/>
      <c r="J32" s="2"/>
      <c r="K32" s="2" t="str">
        <f t="shared" si="0"/>
        <v>OK</v>
      </c>
    </row>
    <row r="33" spans="1:11" ht="25.5">
      <c r="A33" s="4" t="s">
        <v>154</v>
      </c>
      <c r="B33" s="2">
        <v>181</v>
      </c>
      <c r="C33" s="2">
        <v>1</v>
      </c>
      <c r="D33" s="2">
        <v>180</v>
      </c>
      <c r="E33" s="2">
        <v>67</v>
      </c>
      <c r="F33" s="2">
        <v>66</v>
      </c>
      <c r="G33" s="2">
        <v>31</v>
      </c>
      <c r="H33" s="2">
        <v>7</v>
      </c>
      <c r="I33" s="2">
        <v>9</v>
      </c>
      <c r="J33" s="2">
        <v>0</v>
      </c>
      <c r="K33" s="2" t="str">
        <f t="shared" si="0"/>
        <v>OK</v>
      </c>
    </row>
    <row r="34" spans="1:11" ht="25.5">
      <c r="A34" s="4" t="s">
        <v>176</v>
      </c>
      <c r="B34" s="2">
        <v>398</v>
      </c>
      <c r="C34" s="2">
        <v>0</v>
      </c>
      <c r="D34" s="2">
        <v>398</v>
      </c>
      <c r="E34" s="2">
        <v>143</v>
      </c>
      <c r="F34" s="2">
        <v>160</v>
      </c>
      <c r="G34" s="2">
        <v>62</v>
      </c>
      <c r="H34" s="2">
        <v>15</v>
      </c>
      <c r="I34" s="2">
        <v>17</v>
      </c>
      <c r="J34" s="2">
        <v>1</v>
      </c>
      <c r="K34" s="2" t="str">
        <f aca="true" t="shared" si="1" ref="K34:K65">IF(AND((D34=(((((E34+F34)+G34)+H34)+I34)+J34)),((B34-C34)=D34)),"OK","Problème")</f>
        <v>OK</v>
      </c>
    </row>
    <row r="35" spans="1:11" ht="25.5">
      <c r="A35" s="4" t="s">
        <v>166</v>
      </c>
      <c r="B35" s="2">
        <v>231</v>
      </c>
      <c r="C35" s="2">
        <v>1</v>
      </c>
      <c r="D35" s="2">
        <v>230</v>
      </c>
      <c r="E35" s="2">
        <v>72</v>
      </c>
      <c r="F35" s="2">
        <v>90</v>
      </c>
      <c r="G35" s="2">
        <v>31</v>
      </c>
      <c r="H35" s="2">
        <v>15</v>
      </c>
      <c r="I35" s="2">
        <v>20</v>
      </c>
      <c r="J35" s="2">
        <v>2</v>
      </c>
      <c r="K35" s="2" t="str">
        <f t="shared" si="1"/>
        <v>OK</v>
      </c>
    </row>
    <row r="36" spans="1:11" ht="25.5">
      <c r="A36" s="4" t="s">
        <v>200</v>
      </c>
      <c r="B36" s="2">
        <v>282</v>
      </c>
      <c r="C36" s="2">
        <v>0</v>
      </c>
      <c r="D36" s="2">
        <v>282</v>
      </c>
      <c r="E36" s="2">
        <v>89</v>
      </c>
      <c r="F36" s="2">
        <v>122</v>
      </c>
      <c r="G36" s="2">
        <v>57</v>
      </c>
      <c r="H36" s="2">
        <v>6</v>
      </c>
      <c r="I36" s="2">
        <v>7</v>
      </c>
      <c r="J36" s="2">
        <v>1</v>
      </c>
      <c r="K36" s="2" t="str">
        <f t="shared" si="1"/>
        <v>OK</v>
      </c>
    </row>
    <row r="37" spans="1:11" ht="25.5">
      <c r="A37" s="4" t="s">
        <v>217</v>
      </c>
      <c r="B37" s="2">
        <v>453</v>
      </c>
      <c r="C37" s="2">
        <v>0</v>
      </c>
      <c r="D37" s="2">
        <v>453</v>
      </c>
      <c r="E37" s="2">
        <v>141</v>
      </c>
      <c r="F37" s="2">
        <v>182</v>
      </c>
      <c r="G37" s="2">
        <v>68</v>
      </c>
      <c r="H37" s="2">
        <v>38</v>
      </c>
      <c r="I37" s="2">
        <v>22</v>
      </c>
      <c r="J37" s="2">
        <v>2</v>
      </c>
      <c r="K37" s="2" t="str">
        <f t="shared" si="1"/>
        <v>OK</v>
      </c>
    </row>
    <row r="38" spans="1:11" ht="25.5">
      <c r="A38" s="4" t="s">
        <v>106</v>
      </c>
      <c r="B38" s="2">
        <v>338</v>
      </c>
      <c r="C38" s="2">
        <v>0</v>
      </c>
      <c r="D38" s="2">
        <v>338</v>
      </c>
      <c r="E38" s="2">
        <v>111</v>
      </c>
      <c r="F38" s="2">
        <v>126</v>
      </c>
      <c r="G38" s="2">
        <v>66</v>
      </c>
      <c r="H38" s="2">
        <v>20</v>
      </c>
      <c r="I38" s="2">
        <v>15</v>
      </c>
      <c r="J38" s="2">
        <v>0</v>
      </c>
      <c r="K38" s="2" t="str">
        <f t="shared" si="1"/>
        <v>OK</v>
      </c>
    </row>
    <row r="39" spans="1:11" ht="25.5">
      <c r="A39" s="4" t="s">
        <v>107</v>
      </c>
      <c r="B39" s="2">
        <v>326</v>
      </c>
      <c r="C39" s="2">
        <v>1</v>
      </c>
      <c r="D39" s="2">
        <v>325</v>
      </c>
      <c r="E39" s="2">
        <v>106</v>
      </c>
      <c r="F39" s="2">
        <v>127</v>
      </c>
      <c r="G39" s="2">
        <v>50</v>
      </c>
      <c r="H39" s="2">
        <v>12</v>
      </c>
      <c r="I39" s="2">
        <v>29</v>
      </c>
      <c r="J39" s="2">
        <v>1</v>
      </c>
      <c r="K39" s="2" t="str">
        <f t="shared" si="1"/>
        <v>OK</v>
      </c>
    </row>
    <row r="40" spans="1:11" ht="25.5">
      <c r="A40" s="4" t="s">
        <v>183</v>
      </c>
      <c r="B40" s="2">
        <v>270</v>
      </c>
      <c r="C40" s="2">
        <v>0</v>
      </c>
      <c r="D40" s="2">
        <v>270</v>
      </c>
      <c r="E40" s="2">
        <v>92</v>
      </c>
      <c r="F40" s="2">
        <v>105</v>
      </c>
      <c r="G40" s="2">
        <v>42</v>
      </c>
      <c r="H40" s="2">
        <v>19</v>
      </c>
      <c r="I40" s="2">
        <v>12</v>
      </c>
      <c r="J40" s="2">
        <v>0</v>
      </c>
      <c r="K40" s="2" t="str">
        <f t="shared" si="1"/>
        <v>OK</v>
      </c>
    </row>
    <row r="41" spans="1:11" ht="25.5">
      <c r="A41" s="4" t="s">
        <v>179</v>
      </c>
      <c r="B41" s="2">
        <v>315</v>
      </c>
      <c r="C41" s="2">
        <v>0</v>
      </c>
      <c r="D41" s="2">
        <v>315</v>
      </c>
      <c r="E41" s="2">
        <v>93</v>
      </c>
      <c r="F41" s="2">
        <v>112</v>
      </c>
      <c r="G41" s="2">
        <v>72</v>
      </c>
      <c r="H41" s="2">
        <v>26</v>
      </c>
      <c r="I41" s="2">
        <v>12</v>
      </c>
      <c r="J41" s="2">
        <v>0</v>
      </c>
      <c r="K41" s="2" t="str">
        <f t="shared" si="1"/>
        <v>OK</v>
      </c>
    </row>
    <row r="42" spans="1:11" ht="25.5">
      <c r="A42" s="4" t="s">
        <v>210</v>
      </c>
      <c r="B42" s="2">
        <v>339</v>
      </c>
      <c r="C42" s="2">
        <v>1</v>
      </c>
      <c r="D42" s="2">
        <v>338</v>
      </c>
      <c r="E42" s="2">
        <v>108</v>
      </c>
      <c r="F42" s="2">
        <v>165</v>
      </c>
      <c r="G42" s="2">
        <v>36</v>
      </c>
      <c r="H42" s="2">
        <v>9</v>
      </c>
      <c r="I42" s="2">
        <v>17</v>
      </c>
      <c r="J42" s="2">
        <v>3</v>
      </c>
      <c r="K42" s="2" t="str">
        <f t="shared" si="1"/>
        <v>OK</v>
      </c>
    </row>
    <row r="43" spans="1:11" ht="25.5">
      <c r="A43" s="4" t="s">
        <v>25</v>
      </c>
      <c r="B43" s="2">
        <v>224</v>
      </c>
      <c r="C43" s="2">
        <v>1</v>
      </c>
      <c r="D43" s="2">
        <v>223</v>
      </c>
      <c r="E43" s="2">
        <v>54</v>
      </c>
      <c r="F43" s="2">
        <v>119</v>
      </c>
      <c r="G43" s="2">
        <v>32</v>
      </c>
      <c r="H43" s="2">
        <v>8</v>
      </c>
      <c r="I43" s="2">
        <v>10</v>
      </c>
      <c r="J43" s="2">
        <v>0</v>
      </c>
      <c r="K43" s="2" t="str">
        <f t="shared" si="1"/>
        <v>OK</v>
      </c>
    </row>
    <row r="44" spans="1:11" ht="25.5">
      <c r="A44" s="4" t="s">
        <v>40</v>
      </c>
      <c r="B44" s="2">
        <v>250</v>
      </c>
      <c r="C44" s="2">
        <v>0</v>
      </c>
      <c r="D44" s="2">
        <v>250</v>
      </c>
      <c r="E44" s="2">
        <v>96</v>
      </c>
      <c r="F44" s="2">
        <v>97</v>
      </c>
      <c r="G44" s="2">
        <v>33</v>
      </c>
      <c r="H44" s="2">
        <v>14</v>
      </c>
      <c r="I44" s="2">
        <v>10</v>
      </c>
      <c r="J44" s="2">
        <v>0</v>
      </c>
      <c r="K44" s="2" t="str">
        <f t="shared" si="1"/>
        <v>OK</v>
      </c>
    </row>
    <row r="45" spans="1:11" ht="25.5">
      <c r="A45" s="4" t="s">
        <v>81</v>
      </c>
      <c r="B45" s="2">
        <v>811</v>
      </c>
      <c r="C45" s="2">
        <v>0</v>
      </c>
      <c r="D45" s="2">
        <v>811</v>
      </c>
      <c r="E45" s="2">
        <v>196</v>
      </c>
      <c r="F45" s="2">
        <v>370</v>
      </c>
      <c r="G45" s="2">
        <v>127</v>
      </c>
      <c r="H45" s="2">
        <v>39</v>
      </c>
      <c r="I45" s="2">
        <v>74</v>
      </c>
      <c r="J45" s="2">
        <v>5</v>
      </c>
      <c r="K45" s="2" t="str">
        <f t="shared" si="1"/>
        <v>OK</v>
      </c>
    </row>
    <row r="46" spans="1:11" ht="25.5">
      <c r="A46" s="4" t="s">
        <v>88</v>
      </c>
      <c r="B46" s="2">
        <v>275</v>
      </c>
      <c r="C46" s="2">
        <v>5</v>
      </c>
      <c r="D46" s="2">
        <v>270</v>
      </c>
      <c r="E46" s="2">
        <v>91</v>
      </c>
      <c r="F46" s="2">
        <v>98</v>
      </c>
      <c r="G46" s="2">
        <v>52</v>
      </c>
      <c r="H46" s="2">
        <v>13</v>
      </c>
      <c r="I46" s="2">
        <v>14</v>
      </c>
      <c r="J46" s="2">
        <v>2</v>
      </c>
      <c r="K46" s="2" t="str">
        <f t="shared" si="1"/>
        <v>OK</v>
      </c>
    </row>
    <row r="47" spans="1:11" ht="25.5">
      <c r="A47" s="4" t="s">
        <v>135</v>
      </c>
      <c r="B47" s="2">
        <v>250</v>
      </c>
      <c r="C47" s="2">
        <v>0</v>
      </c>
      <c r="D47" s="2">
        <v>250</v>
      </c>
      <c r="E47" s="2">
        <v>80</v>
      </c>
      <c r="F47" s="2">
        <v>127</v>
      </c>
      <c r="G47" s="2">
        <v>21</v>
      </c>
      <c r="H47" s="2">
        <v>14</v>
      </c>
      <c r="I47" s="2">
        <v>7</v>
      </c>
      <c r="J47" s="2">
        <v>1</v>
      </c>
      <c r="K47" s="2" t="str">
        <f t="shared" si="1"/>
        <v>OK</v>
      </c>
    </row>
    <row r="48" spans="1:11" ht="25.5">
      <c r="A48" s="4" t="s">
        <v>47</v>
      </c>
      <c r="B48" s="2">
        <v>325</v>
      </c>
      <c r="C48" s="2">
        <v>0</v>
      </c>
      <c r="D48" s="2">
        <v>325</v>
      </c>
      <c r="E48" s="2">
        <v>94</v>
      </c>
      <c r="F48" s="2">
        <v>142</v>
      </c>
      <c r="G48" s="2">
        <v>54</v>
      </c>
      <c r="H48" s="2">
        <v>18</v>
      </c>
      <c r="I48" s="2">
        <v>17</v>
      </c>
      <c r="J48" s="2">
        <v>0</v>
      </c>
      <c r="K48" s="2" t="str">
        <f t="shared" si="1"/>
        <v>OK</v>
      </c>
    </row>
    <row r="49" spans="1:11" ht="25.5">
      <c r="A49" s="4" t="s">
        <v>57</v>
      </c>
      <c r="B49" s="2">
        <v>391</v>
      </c>
      <c r="C49" s="2">
        <v>1</v>
      </c>
      <c r="D49" s="2">
        <v>390</v>
      </c>
      <c r="E49" s="2">
        <v>120</v>
      </c>
      <c r="F49" s="2">
        <v>166</v>
      </c>
      <c r="G49" s="2">
        <v>55</v>
      </c>
      <c r="H49" s="2">
        <v>22</v>
      </c>
      <c r="I49" s="2">
        <v>25</v>
      </c>
      <c r="J49" s="2">
        <v>2</v>
      </c>
      <c r="K49" s="2" t="str">
        <f t="shared" si="1"/>
        <v>OK</v>
      </c>
    </row>
    <row r="50" spans="1:11" ht="25.5">
      <c r="A50" s="4" t="s">
        <v>171</v>
      </c>
      <c r="B50" s="2">
        <v>757</v>
      </c>
      <c r="C50" s="2">
        <v>5</v>
      </c>
      <c r="D50" s="2">
        <v>752</v>
      </c>
      <c r="E50" s="2">
        <v>247</v>
      </c>
      <c r="F50" s="2">
        <v>286</v>
      </c>
      <c r="G50" s="2">
        <v>140</v>
      </c>
      <c r="H50" s="2">
        <v>33</v>
      </c>
      <c r="I50" s="2">
        <v>46</v>
      </c>
      <c r="J50" s="2">
        <v>0</v>
      </c>
      <c r="K50" s="2" t="str">
        <f t="shared" si="1"/>
        <v>OK</v>
      </c>
    </row>
    <row r="51" spans="1:11" ht="25.5">
      <c r="A51" s="4" t="s">
        <v>84</v>
      </c>
      <c r="B51" s="2">
        <v>685</v>
      </c>
      <c r="C51" s="2">
        <v>4</v>
      </c>
      <c r="D51" s="2">
        <v>681</v>
      </c>
      <c r="E51" s="2">
        <v>203</v>
      </c>
      <c r="F51" s="2">
        <v>285</v>
      </c>
      <c r="G51" s="2">
        <v>110</v>
      </c>
      <c r="H51" s="2">
        <v>36</v>
      </c>
      <c r="I51" s="2">
        <v>46</v>
      </c>
      <c r="J51" s="2">
        <v>1</v>
      </c>
      <c r="K51" s="2" t="str">
        <f t="shared" si="1"/>
        <v>OK</v>
      </c>
    </row>
    <row r="52" spans="1:11" ht="25.5">
      <c r="A52" s="4" t="s">
        <v>113</v>
      </c>
      <c r="B52" s="2">
        <v>235</v>
      </c>
      <c r="C52" s="2">
        <v>0</v>
      </c>
      <c r="D52" s="2">
        <v>235</v>
      </c>
      <c r="E52" s="2">
        <v>74</v>
      </c>
      <c r="F52" s="2">
        <v>118</v>
      </c>
      <c r="G52" s="2">
        <v>28</v>
      </c>
      <c r="H52" s="2">
        <v>10</v>
      </c>
      <c r="I52" s="2">
        <v>5</v>
      </c>
      <c r="J52" s="2">
        <v>0</v>
      </c>
      <c r="K52" s="2" t="str">
        <f t="shared" si="1"/>
        <v>OK</v>
      </c>
    </row>
    <row r="53" spans="1:11" ht="25.5">
      <c r="A53" s="4" t="s">
        <v>33</v>
      </c>
      <c r="B53" s="2">
        <v>492</v>
      </c>
      <c r="C53" s="2">
        <v>0</v>
      </c>
      <c r="D53" s="2">
        <v>492</v>
      </c>
      <c r="E53" s="2">
        <v>150</v>
      </c>
      <c r="F53" s="2">
        <v>207</v>
      </c>
      <c r="G53" s="2">
        <v>92</v>
      </c>
      <c r="H53" s="2">
        <v>23</v>
      </c>
      <c r="I53" s="2">
        <v>19</v>
      </c>
      <c r="J53" s="2">
        <v>1</v>
      </c>
      <c r="K53" s="2" t="str">
        <f t="shared" si="1"/>
        <v>OK</v>
      </c>
    </row>
    <row r="54" spans="1:11" ht="25.5">
      <c r="A54" s="4" t="s">
        <v>177</v>
      </c>
      <c r="B54" s="2">
        <v>557</v>
      </c>
      <c r="C54" s="2">
        <v>4</v>
      </c>
      <c r="D54" s="2">
        <v>553</v>
      </c>
      <c r="E54" s="2">
        <v>179</v>
      </c>
      <c r="F54" s="2">
        <v>234</v>
      </c>
      <c r="G54" s="2">
        <v>93</v>
      </c>
      <c r="H54" s="2">
        <v>24</v>
      </c>
      <c r="I54" s="2">
        <v>21</v>
      </c>
      <c r="J54" s="2">
        <v>2</v>
      </c>
      <c r="K54" s="2" t="str">
        <f t="shared" si="1"/>
        <v>OK</v>
      </c>
    </row>
    <row r="55" spans="1:11" ht="25.5">
      <c r="A55" s="4" t="s">
        <v>175</v>
      </c>
      <c r="B55" s="2">
        <v>587</v>
      </c>
      <c r="C55" s="2">
        <v>3</v>
      </c>
      <c r="D55" s="2">
        <v>584</v>
      </c>
      <c r="E55" s="2">
        <v>139</v>
      </c>
      <c r="F55" s="2">
        <v>273</v>
      </c>
      <c r="G55" s="2">
        <v>94</v>
      </c>
      <c r="H55" s="2">
        <v>47</v>
      </c>
      <c r="I55" s="2">
        <v>28</v>
      </c>
      <c r="J55" s="2">
        <v>3</v>
      </c>
      <c r="K55" s="2" t="str">
        <f t="shared" si="1"/>
        <v>OK</v>
      </c>
    </row>
    <row r="56" spans="1:11" ht="25.5">
      <c r="A56" s="4" t="s">
        <v>80</v>
      </c>
      <c r="B56" s="2">
        <v>216</v>
      </c>
      <c r="C56" s="2">
        <v>1</v>
      </c>
      <c r="D56" s="2">
        <v>215</v>
      </c>
      <c r="E56" s="2">
        <v>72</v>
      </c>
      <c r="F56" s="2">
        <v>85</v>
      </c>
      <c r="G56" s="2">
        <v>33</v>
      </c>
      <c r="H56" s="2">
        <v>13</v>
      </c>
      <c r="I56" s="2">
        <v>11</v>
      </c>
      <c r="J56" s="2">
        <v>1</v>
      </c>
      <c r="K56" s="2" t="str">
        <f t="shared" si="1"/>
        <v>OK</v>
      </c>
    </row>
    <row r="57" spans="1:11" ht="25.5">
      <c r="A57" s="4" t="s">
        <v>142</v>
      </c>
      <c r="B57" s="2">
        <v>238</v>
      </c>
      <c r="C57" s="2">
        <v>1</v>
      </c>
      <c r="D57" s="2">
        <v>237</v>
      </c>
      <c r="E57" s="2">
        <v>52</v>
      </c>
      <c r="F57" s="2">
        <v>107</v>
      </c>
      <c r="G57" s="2">
        <v>35</v>
      </c>
      <c r="H57" s="2">
        <v>23</v>
      </c>
      <c r="I57" s="2">
        <v>17</v>
      </c>
      <c r="J57" s="2">
        <v>3</v>
      </c>
      <c r="K57" s="2" t="str">
        <f t="shared" si="1"/>
        <v>OK</v>
      </c>
    </row>
    <row r="58" spans="1:11" ht="25.5">
      <c r="A58" s="4" t="s">
        <v>10</v>
      </c>
      <c r="B58" s="2">
        <v>149</v>
      </c>
      <c r="C58" s="2">
        <v>1</v>
      </c>
      <c r="D58" s="2">
        <v>148</v>
      </c>
      <c r="E58" s="2">
        <v>50</v>
      </c>
      <c r="F58" s="2">
        <v>57</v>
      </c>
      <c r="G58" s="2">
        <v>26</v>
      </c>
      <c r="H58" s="2">
        <v>7</v>
      </c>
      <c r="I58" s="2">
        <v>7</v>
      </c>
      <c r="J58" s="2">
        <v>1</v>
      </c>
      <c r="K58" s="2" t="str">
        <f t="shared" si="1"/>
        <v>OK</v>
      </c>
    </row>
    <row r="59" spans="1:11" ht="25.5">
      <c r="A59" s="4" t="s">
        <v>149</v>
      </c>
      <c r="B59" s="2">
        <v>339</v>
      </c>
      <c r="C59" s="2">
        <v>1</v>
      </c>
      <c r="D59" s="2">
        <v>338</v>
      </c>
      <c r="E59" s="2">
        <v>95</v>
      </c>
      <c r="F59" s="2">
        <v>143</v>
      </c>
      <c r="G59" s="2">
        <v>59</v>
      </c>
      <c r="H59" s="2">
        <v>20</v>
      </c>
      <c r="I59" s="2">
        <v>21</v>
      </c>
      <c r="J59" s="2">
        <v>0</v>
      </c>
      <c r="K59" s="2" t="str">
        <f t="shared" si="1"/>
        <v>OK</v>
      </c>
    </row>
    <row r="60" spans="1:11" ht="25.5">
      <c r="A60" s="4" t="s">
        <v>79</v>
      </c>
      <c r="B60" s="2">
        <v>469</v>
      </c>
      <c r="C60" s="2">
        <v>0</v>
      </c>
      <c r="D60" s="2">
        <v>469</v>
      </c>
      <c r="E60" s="2">
        <v>151</v>
      </c>
      <c r="F60" s="2">
        <v>181</v>
      </c>
      <c r="G60" s="2">
        <v>84</v>
      </c>
      <c r="H60" s="2">
        <v>26</v>
      </c>
      <c r="I60" s="2">
        <v>23</v>
      </c>
      <c r="J60" s="2">
        <v>4</v>
      </c>
      <c r="K60" s="2" t="str">
        <f t="shared" si="1"/>
        <v>OK</v>
      </c>
    </row>
    <row r="61" spans="1:11" ht="25.5">
      <c r="A61" s="4" t="s">
        <v>172</v>
      </c>
      <c r="B61" s="2">
        <v>293</v>
      </c>
      <c r="C61" s="2">
        <v>1</v>
      </c>
      <c r="D61" s="2">
        <v>292</v>
      </c>
      <c r="E61" s="2">
        <v>73</v>
      </c>
      <c r="F61" s="2">
        <v>123</v>
      </c>
      <c r="G61" s="2">
        <v>44</v>
      </c>
      <c r="H61" s="2">
        <v>30</v>
      </c>
      <c r="I61" s="2">
        <v>20</v>
      </c>
      <c r="J61" s="2">
        <v>2</v>
      </c>
      <c r="K61" s="2" t="str">
        <f t="shared" si="1"/>
        <v>OK</v>
      </c>
    </row>
    <row r="62" spans="1:11" ht="25.5">
      <c r="A62" s="4" t="s">
        <v>216</v>
      </c>
      <c r="B62" s="2">
        <v>430</v>
      </c>
      <c r="C62" s="2">
        <v>2</v>
      </c>
      <c r="D62" s="2">
        <v>428</v>
      </c>
      <c r="E62" s="2">
        <v>85</v>
      </c>
      <c r="F62" s="2">
        <v>176</v>
      </c>
      <c r="G62" s="2">
        <v>104</v>
      </c>
      <c r="H62" s="2">
        <v>40</v>
      </c>
      <c r="I62" s="2">
        <v>20</v>
      </c>
      <c r="J62" s="2">
        <v>3</v>
      </c>
      <c r="K62" s="2" t="str">
        <f t="shared" si="1"/>
        <v>OK</v>
      </c>
    </row>
    <row r="63" spans="1:11" ht="25.5">
      <c r="A63" s="4" t="s">
        <v>93</v>
      </c>
      <c r="B63" s="2">
        <v>500</v>
      </c>
      <c r="C63" s="2">
        <v>4</v>
      </c>
      <c r="D63" s="2">
        <v>496</v>
      </c>
      <c r="E63" s="2">
        <v>178</v>
      </c>
      <c r="F63" s="2">
        <v>217</v>
      </c>
      <c r="G63" s="2">
        <v>47</v>
      </c>
      <c r="H63" s="2">
        <v>17</v>
      </c>
      <c r="I63" s="2">
        <v>34</v>
      </c>
      <c r="J63" s="2">
        <v>3</v>
      </c>
      <c r="K63" s="2" t="str">
        <f t="shared" si="1"/>
        <v>OK</v>
      </c>
    </row>
    <row r="64" spans="1:11" ht="25.5">
      <c r="A64" s="4" t="s">
        <v>151</v>
      </c>
      <c r="B64" s="2">
        <v>297</v>
      </c>
      <c r="C64" s="2">
        <v>1</v>
      </c>
      <c r="D64" s="2">
        <v>296</v>
      </c>
      <c r="E64" s="2">
        <v>118</v>
      </c>
      <c r="F64" s="2">
        <v>108</v>
      </c>
      <c r="G64" s="2">
        <v>50</v>
      </c>
      <c r="H64" s="2">
        <v>12</v>
      </c>
      <c r="I64" s="2">
        <v>8</v>
      </c>
      <c r="J64" s="2">
        <v>0</v>
      </c>
      <c r="K64" s="2" t="str">
        <f t="shared" si="1"/>
        <v>OK</v>
      </c>
    </row>
    <row r="65" spans="1:11" ht="25.5">
      <c r="A65" s="4" t="s">
        <v>222</v>
      </c>
      <c r="B65" s="2">
        <v>444</v>
      </c>
      <c r="C65" s="2">
        <v>1</v>
      </c>
      <c r="D65" s="2">
        <v>443</v>
      </c>
      <c r="E65" s="2">
        <v>150</v>
      </c>
      <c r="F65" s="2">
        <v>177</v>
      </c>
      <c r="G65" s="2">
        <v>66</v>
      </c>
      <c r="H65" s="2">
        <v>28</v>
      </c>
      <c r="I65" s="2">
        <v>21</v>
      </c>
      <c r="J65" s="2">
        <v>1</v>
      </c>
      <c r="K65" s="2" t="str">
        <f t="shared" si="1"/>
        <v>OK</v>
      </c>
    </row>
    <row r="66" spans="1:11" ht="25.5">
      <c r="A66" s="4" t="s">
        <v>215</v>
      </c>
      <c r="B66" s="2">
        <v>85</v>
      </c>
      <c r="C66" s="2">
        <v>0</v>
      </c>
      <c r="D66" s="2">
        <v>85</v>
      </c>
      <c r="E66" s="2">
        <v>38</v>
      </c>
      <c r="F66" s="2">
        <v>29</v>
      </c>
      <c r="G66" s="2">
        <v>7</v>
      </c>
      <c r="H66" s="2">
        <v>8</v>
      </c>
      <c r="I66" s="2">
        <v>3</v>
      </c>
      <c r="J66" s="2">
        <v>0</v>
      </c>
      <c r="K66" s="2" t="str">
        <f aca="true" t="shared" si="2" ref="K66:K97">IF(AND((D66=(((((E66+F66)+G66)+H66)+I66)+J66)),((B66-C66)=D66)),"OK","Problème")</f>
        <v>OK</v>
      </c>
    </row>
    <row r="67" spans="1:11" ht="25.5">
      <c r="A67" s="4" t="s">
        <v>152</v>
      </c>
      <c r="B67" s="2">
        <v>201</v>
      </c>
      <c r="C67" s="2">
        <v>0</v>
      </c>
      <c r="D67" s="2">
        <v>201</v>
      </c>
      <c r="E67" s="2">
        <v>86</v>
      </c>
      <c r="F67" s="2">
        <v>68</v>
      </c>
      <c r="G67" s="2">
        <v>27</v>
      </c>
      <c r="H67" s="2">
        <v>9</v>
      </c>
      <c r="I67" s="2">
        <v>11</v>
      </c>
      <c r="J67" s="2">
        <v>0</v>
      </c>
      <c r="K67" s="2" t="str">
        <f t="shared" si="2"/>
        <v>OK</v>
      </c>
    </row>
    <row r="68" spans="1:11" ht="25.5">
      <c r="A68" s="4" t="s">
        <v>104</v>
      </c>
      <c r="B68" s="2">
        <v>133</v>
      </c>
      <c r="C68" s="2">
        <v>2</v>
      </c>
      <c r="D68" s="2">
        <v>131</v>
      </c>
      <c r="E68" s="2">
        <v>47</v>
      </c>
      <c r="F68" s="2">
        <v>46</v>
      </c>
      <c r="G68" s="2">
        <v>27</v>
      </c>
      <c r="H68" s="2">
        <v>3</v>
      </c>
      <c r="I68" s="2">
        <v>7</v>
      </c>
      <c r="J68" s="2">
        <v>1</v>
      </c>
      <c r="K68" s="2" t="str">
        <f t="shared" si="2"/>
        <v>OK</v>
      </c>
    </row>
    <row r="69" spans="1:11" ht="25.5">
      <c r="A69" s="4" t="s">
        <v>39</v>
      </c>
      <c r="B69" s="2">
        <v>583</v>
      </c>
      <c r="C69" s="2">
        <v>5</v>
      </c>
      <c r="D69" s="2">
        <v>578</v>
      </c>
      <c r="E69" s="2">
        <v>187</v>
      </c>
      <c r="F69" s="2">
        <v>247</v>
      </c>
      <c r="G69" s="2">
        <v>69</v>
      </c>
      <c r="H69" s="2">
        <v>44</v>
      </c>
      <c r="I69" s="2">
        <v>30</v>
      </c>
      <c r="J69" s="2">
        <v>1</v>
      </c>
      <c r="K69" s="2" t="str">
        <f t="shared" si="2"/>
        <v>OK</v>
      </c>
    </row>
    <row r="70" spans="1:11" ht="25.5">
      <c r="A70" s="4" t="s">
        <v>124</v>
      </c>
      <c r="B70" s="2">
        <v>509</v>
      </c>
      <c r="C70" s="2">
        <v>0</v>
      </c>
      <c r="D70" s="2">
        <v>509</v>
      </c>
      <c r="E70" s="2">
        <v>174</v>
      </c>
      <c r="F70" s="2">
        <v>199</v>
      </c>
      <c r="G70" s="2">
        <v>78</v>
      </c>
      <c r="H70" s="2">
        <v>27</v>
      </c>
      <c r="I70" s="2">
        <v>28</v>
      </c>
      <c r="J70" s="2">
        <v>3</v>
      </c>
      <c r="K70" s="2" t="str">
        <f t="shared" si="2"/>
        <v>OK</v>
      </c>
    </row>
    <row r="71" spans="1:11" ht="25.5">
      <c r="A71" s="4" t="s">
        <v>58</v>
      </c>
      <c r="B71" s="2">
        <v>243</v>
      </c>
      <c r="C71" s="2">
        <v>0</v>
      </c>
      <c r="D71" s="2">
        <v>243</v>
      </c>
      <c r="E71" s="2">
        <v>67</v>
      </c>
      <c r="F71" s="2">
        <v>129</v>
      </c>
      <c r="G71" s="2">
        <v>10</v>
      </c>
      <c r="H71" s="2">
        <v>18</v>
      </c>
      <c r="I71" s="2">
        <v>15</v>
      </c>
      <c r="J71" s="2">
        <v>4</v>
      </c>
      <c r="K71" s="2" t="str">
        <f t="shared" si="2"/>
        <v>OK</v>
      </c>
    </row>
    <row r="72" spans="1:11" ht="25.5">
      <c r="A72" s="4" t="s">
        <v>178</v>
      </c>
      <c r="B72" s="2">
        <v>825</v>
      </c>
      <c r="C72" s="2">
        <v>1</v>
      </c>
      <c r="D72" s="2">
        <v>824</v>
      </c>
      <c r="E72" s="2">
        <v>276</v>
      </c>
      <c r="F72" s="2">
        <v>279</v>
      </c>
      <c r="G72" s="2">
        <v>172</v>
      </c>
      <c r="H72" s="2">
        <v>39</v>
      </c>
      <c r="I72" s="2">
        <v>52</v>
      </c>
      <c r="J72" s="2">
        <v>6</v>
      </c>
      <c r="K72" s="2" t="str">
        <f t="shared" si="2"/>
        <v>OK</v>
      </c>
    </row>
    <row r="73" spans="1:11" ht="25.5">
      <c r="A73" s="4" t="s">
        <v>157</v>
      </c>
      <c r="B73" s="2"/>
      <c r="C73" s="2"/>
      <c r="D73" s="2"/>
      <c r="E73" s="2"/>
      <c r="F73" s="2"/>
      <c r="G73" s="2"/>
      <c r="H73" s="2"/>
      <c r="I73" s="2"/>
      <c r="J73" s="2"/>
      <c r="K73" s="2" t="str">
        <f t="shared" si="2"/>
        <v>OK</v>
      </c>
    </row>
    <row r="74" spans="1:11" ht="25.5">
      <c r="A74" s="4" t="s">
        <v>143</v>
      </c>
      <c r="B74" s="2">
        <v>271</v>
      </c>
      <c r="C74" s="2">
        <v>0</v>
      </c>
      <c r="D74" s="2">
        <v>271</v>
      </c>
      <c r="E74" s="2">
        <v>75</v>
      </c>
      <c r="F74" s="2">
        <v>113</v>
      </c>
      <c r="G74" s="2">
        <v>57</v>
      </c>
      <c r="H74" s="2">
        <v>10</v>
      </c>
      <c r="I74" s="2">
        <v>16</v>
      </c>
      <c r="J74" s="2">
        <v>0</v>
      </c>
      <c r="K74" s="2" t="str">
        <f t="shared" si="2"/>
        <v>OK</v>
      </c>
    </row>
    <row r="75" spans="1:11" ht="38.25">
      <c r="A75" s="4" t="s">
        <v>156</v>
      </c>
      <c r="B75" s="2">
        <v>522</v>
      </c>
      <c r="C75" s="2">
        <v>1</v>
      </c>
      <c r="D75" s="2">
        <v>521</v>
      </c>
      <c r="E75" s="2">
        <v>175</v>
      </c>
      <c r="F75" s="2">
        <v>201</v>
      </c>
      <c r="G75" s="2">
        <v>92</v>
      </c>
      <c r="H75" s="2">
        <v>23</v>
      </c>
      <c r="I75" s="2">
        <v>28</v>
      </c>
      <c r="J75" s="2">
        <v>2</v>
      </c>
      <c r="K75" s="2" t="str">
        <f t="shared" si="2"/>
        <v>OK</v>
      </c>
    </row>
    <row r="76" spans="1:11" ht="25.5">
      <c r="A76" s="4" t="s">
        <v>53</v>
      </c>
      <c r="B76" s="2">
        <v>292</v>
      </c>
      <c r="C76" s="2">
        <v>0</v>
      </c>
      <c r="D76" s="2">
        <v>292</v>
      </c>
      <c r="E76" s="2">
        <v>101</v>
      </c>
      <c r="F76" s="2">
        <v>103</v>
      </c>
      <c r="G76" s="2">
        <v>43</v>
      </c>
      <c r="H76" s="2">
        <v>23</v>
      </c>
      <c r="I76" s="2">
        <v>22</v>
      </c>
      <c r="J76" s="2">
        <v>0</v>
      </c>
      <c r="K76" s="2" t="str">
        <f t="shared" si="2"/>
        <v>OK</v>
      </c>
    </row>
    <row r="77" spans="1:11" ht="25.5">
      <c r="A77" s="4" t="s">
        <v>158</v>
      </c>
      <c r="B77" s="2">
        <v>385</v>
      </c>
      <c r="C77" s="2">
        <v>0</v>
      </c>
      <c r="D77" s="2">
        <v>385</v>
      </c>
      <c r="E77" s="2">
        <v>148</v>
      </c>
      <c r="F77" s="2">
        <v>119</v>
      </c>
      <c r="G77" s="2">
        <v>76</v>
      </c>
      <c r="H77" s="2">
        <v>21</v>
      </c>
      <c r="I77" s="2">
        <v>21</v>
      </c>
      <c r="J77" s="2">
        <v>0</v>
      </c>
      <c r="K77" s="2" t="str">
        <f t="shared" si="2"/>
        <v>OK</v>
      </c>
    </row>
    <row r="78" spans="1:11" ht="25.5">
      <c r="A78" s="4" t="s">
        <v>36</v>
      </c>
      <c r="B78" s="2">
        <v>377</v>
      </c>
      <c r="C78" s="2">
        <v>0</v>
      </c>
      <c r="D78" s="2">
        <v>377</v>
      </c>
      <c r="E78" s="2">
        <v>162</v>
      </c>
      <c r="F78" s="2">
        <v>115</v>
      </c>
      <c r="G78" s="2">
        <v>66</v>
      </c>
      <c r="H78" s="2">
        <v>15</v>
      </c>
      <c r="I78" s="2">
        <v>18</v>
      </c>
      <c r="J78" s="2">
        <v>1</v>
      </c>
      <c r="K78" s="2" t="str">
        <f t="shared" si="2"/>
        <v>OK</v>
      </c>
    </row>
    <row r="79" spans="1:11" ht="38.25">
      <c r="A79" s="4" t="s">
        <v>150</v>
      </c>
      <c r="B79" s="2">
        <v>520</v>
      </c>
      <c r="C79" s="2">
        <v>0</v>
      </c>
      <c r="D79" s="2">
        <v>520</v>
      </c>
      <c r="E79" s="2">
        <v>206</v>
      </c>
      <c r="F79" s="2">
        <v>175</v>
      </c>
      <c r="G79" s="2">
        <v>87</v>
      </c>
      <c r="H79" s="2">
        <v>32</v>
      </c>
      <c r="I79" s="2">
        <v>20</v>
      </c>
      <c r="J79" s="2">
        <v>0</v>
      </c>
      <c r="K79" s="2" t="str">
        <f t="shared" si="2"/>
        <v>OK</v>
      </c>
    </row>
    <row r="80" spans="1:11" ht="25.5">
      <c r="A80" s="4" t="s">
        <v>86</v>
      </c>
      <c r="B80" s="2">
        <v>616</v>
      </c>
      <c r="C80" s="2">
        <v>0</v>
      </c>
      <c r="D80" s="2">
        <v>616</v>
      </c>
      <c r="E80" s="2">
        <v>236</v>
      </c>
      <c r="F80" s="2">
        <v>199</v>
      </c>
      <c r="G80" s="2">
        <v>111</v>
      </c>
      <c r="H80" s="2">
        <v>30</v>
      </c>
      <c r="I80" s="2">
        <v>39</v>
      </c>
      <c r="J80" s="2">
        <v>1</v>
      </c>
      <c r="K80" s="2" t="str">
        <f t="shared" si="2"/>
        <v>OK</v>
      </c>
    </row>
    <row r="81" spans="1:11" ht="25.5">
      <c r="A81" s="4" t="s">
        <v>129</v>
      </c>
      <c r="B81" s="2">
        <v>382</v>
      </c>
      <c r="C81" s="2">
        <v>1</v>
      </c>
      <c r="D81" s="2">
        <v>381</v>
      </c>
      <c r="E81" s="2">
        <v>159</v>
      </c>
      <c r="F81" s="2">
        <v>95</v>
      </c>
      <c r="G81" s="2">
        <v>79</v>
      </c>
      <c r="H81" s="2">
        <v>22</v>
      </c>
      <c r="I81" s="2">
        <v>24</v>
      </c>
      <c r="J81" s="2">
        <v>2</v>
      </c>
      <c r="K81" s="2" t="str">
        <f t="shared" si="2"/>
        <v>OK</v>
      </c>
    </row>
    <row r="82" spans="1:11" ht="25.5">
      <c r="A82" s="4" t="s">
        <v>115</v>
      </c>
      <c r="B82" s="2"/>
      <c r="C82" s="2"/>
      <c r="D82" s="2"/>
      <c r="E82" s="2"/>
      <c r="F82" s="2"/>
      <c r="G82" s="2"/>
      <c r="H82" s="2"/>
      <c r="I82" s="2"/>
      <c r="J82" s="2"/>
      <c r="K82" s="2" t="str">
        <f t="shared" si="2"/>
        <v>OK</v>
      </c>
    </row>
    <row r="83" spans="1:11" ht="25.5">
      <c r="A83" s="4" t="s">
        <v>17</v>
      </c>
      <c r="B83" s="2">
        <v>270</v>
      </c>
      <c r="C83" s="2">
        <v>1</v>
      </c>
      <c r="D83" s="2">
        <v>269</v>
      </c>
      <c r="E83" s="2">
        <v>100</v>
      </c>
      <c r="F83" s="2">
        <v>89</v>
      </c>
      <c r="G83" s="2">
        <v>49</v>
      </c>
      <c r="H83" s="2">
        <v>12</v>
      </c>
      <c r="I83" s="2">
        <v>18</v>
      </c>
      <c r="J83" s="2">
        <v>1</v>
      </c>
      <c r="K83" s="2" t="str">
        <f t="shared" si="2"/>
        <v>OK</v>
      </c>
    </row>
    <row r="84" spans="1:11" ht="25.5">
      <c r="A84" s="4" t="s">
        <v>21</v>
      </c>
      <c r="B84" s="2">
        <v>230</v>
      </c>
      <c r="C84" s="2">
        <v>0</v>
      </c>
      <c r="D84" s="2">
        <v>230</v>
      </c>
      <c r="E84" s="2">
        <v>71</v>
      </c>
      <c r="F84" s="2">
        <v>85</v>
      </c>
      <c r="G84" s="2">
        <v>45</v>
      </c>
      <c r="H84" s="2">
        <v>18</v>
      </c>
      <c r="I84" s="2">
        <v>8</v>
      </c>
      <c r="J84" s="2">
        <v>3</v>
      </c>
      <c r="K84" s="2" t="str">
        <f t="shared" si="2"/>
        <v>OK</v>
      </c>
    </row>
    <row r="85" spans="1:11" ht="25.5">
      <c r="A85" s="4" t="s">
        <v>54</v>
      </c>
      <c r="B85" s="2"/>
      <c r="C85" s="2"/>
      <c r="D85" s="2"/>
      <c r="E85" s="2"/>
      <c r="F85" s="2"/>
      <c r="G85" s="2"/>
      <c r="H85" s="2"/>
      <c r="I85" s="2"/>
      <c r="J85" s="2"/>
      <c r="K85" s="2" t="str">
        <f t="shared" si="2"/>
        <v>OK</v>
      </c>
    </row>
    <row r="86" spans="1:11" ht="25.5">
      <c r="A86" s="4" t="s">
        <v>55</v>
      </c>
      <c r="B86" s="2">
        <v>255</v>
      </c>
      <c r="C86" s="2">
        <v>0</v>
      </c>
      <c r="D86" s="2">
        <v>255</v>
      </c>
      <c r="E86" s="2">
        <v>91</v>
      </c>
      <c r="F86" s="2">
        <v>95</v>
      </c>
      <c r="G86" s="2">
        <v>46</v>
      </c>
      <c r="H86" s="2">
        <v>17</v>
      </c>
      <c r="I86" s="2">
        <v>6</v>
      </c>
      <c r="J86" s="2">
        <v>0</v>
      </c>
      <c r="K86" s="2" t="str">
        <f t="shared" si="2"/>
        <v>OK</v>
      </c>
    </row>
    <row r="87" spans="1:11" ht="25.5">
      <c r="A87" s="4" t="s">
        <v>111</v>
      </c>
      <c r="B87" s="2">
        <v>178</v>
      </c>
      <c r="C87" s="2">
        <v>0</v>
      </c>
      <c r="D87" s="2">
        <v>178</v>
      </c>
      <c r="E87" s="2">
        <v>65</v>
      </c>
      <c r="F87" s="2">
        <v>68</v>
      </c>
      <c r="G87" s="2">
        <v>30</v>
      </c>
      <c r="H87" s="2">
        <v>10</v>
      </c>
      <c r="I87" s="2">
        <v>4</v>
      </c>
      <c r="J87" s="2">
        <v>1</v>
      </c>
      <c r="K87" s="2" t="str">
        <f t="shared" si="2"/>
        <v>OK</v>
      </c>
    </row>
    <row r="88" spans="1:11" ht="25.5">
      <c r="A88" s="4" t="s">
        <v>114</v>
      </c>
      <c r="B88" s="2">
        <v>269</v>
      </c>
      <c r="C88" s="2">
        <v>0</v>
      </c>
      <c r="D88" s="2">
        <v>269</v>
      </c>
      <c r="E88" s="2">
        <v>96</v>
      </c>
      <c r="F88" s="2">
        <v>91</v>
      </c>
      <c r="G88" s="2">
        <v>50</v>
      </c>
      <c r="H88" s="2">
        <v>16</v>
      </c>
      <c r="I88" s="2">
        <v>14</v>
      </c>
      <c r="J88" s="2">
        <v>2</v>
      </c>
      <c r="K88" s="2" t="str">
        <f t="shared" si="2"/>
        <v>OK</v>
      </c>
    </row>
    <row r="89" spans="1:11" ht="25.5">
      <c r="A89" s="4" t="s">
        <v>59</v>
      </c>
      <c r="B89" s="2">
        <v>560</v>
      </c>
      <c r="C89" s="2">
        <v>1</v>
      </c>
      <c r="D89" s="2">
        <v>559</v>
      </c>
      <c r="E89" s="2">
        <v>172</v>
      </c>
      <c r="F89" s="2">
        <v>244</v>
      </c>
      <c r="G89" s="2">
        <v>86</v>
      </c>
      <c r="H89" s="2">
        <v>23</v>
      </c>
      <c r="I89" s="2">
        <v>32</v>
      </c>
      <c r="J89" s="2">
        <v>2</v>
      </c>
      <c r="K89" s="2" t="str">
        <f t="shared" si="2"/>
        <v>OK</v>
      </c>
    </row>
    <row r="90" spans="1:11" ht="25.5">
      <c r="A90" s="4" t="s">
        <v>60</v>
      </c>
      <c r="B90" s="2">
        <v>603</v>
      </c>
      <c r="C90" s="2">
        <v>4</v>
      </c>
      <c r="D90" s="2">
        <v>599</v>
      </c>
      <c r="E90" s="2">
        <v>195</v>
      </c>
      <c r="F90" s="2">
        <v>209</v>
      </c>
      <c r="G90" s="2">
        <v>118</v>
      </c>
      <c r="H90" s="2">
        <v>34</v>
      </c>
      <c r="I90" s="2">
        <v>41</v>
      </c>
      <c r="J90" s="2">
        <v>2</v>
      </c>
      <c r="K90" s="2" t="str">
        <f t="shared" si="2"/>
        <v>OK</v>
      </c>
    </row>
    <row r="91" spans="1:11" ht="25.5">
      <c r="A91" s="4" t="s">
        <v>103</v>
      </c>
      <c r="B91" s="2">
        <v>559</v>
      </c>
      <c r="C91" s="2">
        <v>3</v>
      </c>
      <c r="D91" s="2">
        <v>556</v>
      </c>
      <c r="E91" s="2">
        <v>194</v>
      </c>
      <c r="F91" s="2">
        <v>194</v>
      </c>
      <c r="G91" s="2">
        <v>97</v>
      </c>
      <c r="H91" s="2">
        <v>36</v>
      </c>
      <c r="I91" s="2">
        <v>33</v>
      </c>
      <c r="J91" s="2">
        <v>2</v>
      </c>
      <c r="K91" s="2" t="str">
        <f t="shared" si="2"/>
        <v>OK</v>
      </c>
    </row>
    <row r="92" spans="1:11" ht="25.5">
      <c r="A92" s="4" t="s">
        <v>71</v>
      </c>
      <c r="B92" s="2">
        <v>334</v>
      </c>
      <c r="C92" s="2">
        <v>0</v>
      </c>
      <c r="D92" s="2">
        <v>334</v>
      </c>
      <c r="E92" s="2">
        <v>121</v>
      </c>
      <c r="F92" s="2">
        <v>118</v>
      </c>
      <c r="G92" s="2">
        <v>47</v>
      </c>
      <c r="H92" s="2">
        <v>23</v>
      </c>
      <c r="I92" s="2">
        <v>23</v>
      </c>
      <c r="J92" s="2">
        <v>2</v>
      </c>
      <c r="K92" s="2" t="str">
        <f t="shared" si="2"/>
        <v>OK</v>
      </c>
    </row>
    <row r="93" spans="1:11" ht="25.5">
      <c r="A93" s="4" t="s">
        <v>117</v>
      </c>
      <c r="B93" s="2">
        <v>411</v>
      </c>
      <c r="C93" s="2">
        <v>1</v>
      </c>
      <c r="D93" s="2">
        <v>410</v>
      </c>
      <c r="E93" s="2">
        <v>146</v>
      </c>
      <c r="F93" s="2">
        <v>144</v>
      </c>
      <c r="G93" s="2">
        <v>76</v>
      </c>
      <c r="H93" s="2">
        <v>20</v>
      </c>
      <c r="I93" s="2">
        <v>22</v>
      </c>
      <c r="J93" s="2">
        <v>2</v>
      </c>
      <c r="K93" s="2" t="str">
        <f t="shared" si="2"/>
        <v>OK</v>
      </c>
    </row>
    <row r="94" spans="1:11" ht="25.5">
      <c r="A94" s="4" t="s">
        <v>191</v>
      </c>
      <c r="B94" s="2">
        <v>522</v>
      </c>
      <c r="C94" s="2">
        <v>6</v>
      </c>
      <c r="D94" s="2">
        <v>516</v>
      </c>
      <c r="E94" s="2">
        <v>189</v>
      </c>
      <c r="F94" s="2">
        <v>176</v>
      </c>
      <c r="G94" s="2">
        <v>97</v>
      </c>
      <c r="H94" s="2">
        <v>28</v>
      </c>
      <c r="I94" s="2">
        <v>21</v>
      </c>
      <c r="J94" s="2">
        <v>5</v>
      </c>
      <c r="K94" s="2" t="str">
        <f t="shared" si="2"/>
        <v>OK</v>
      </c>
    </row>
    <row r="95" spans="1:11" ht="25.5">
      <c r="A95" s="4" t="s">
        <v>189</v>
      </c>
      <c r="B95" s="2">
        <v>505</v>
      </c>
      <c r="C95" s="2">
        <v>0</v>
      </c>
      <c r="D95" s="2">
        <v>505</v>
      </c>
      <c r="E95" s="2">
        <v>182</v>
      </c>
      <c r="F95" s="2">
        <v>174</v>
      </c>
      <c r="G95" s="2">
        <v>92</v>
      </c>
      <c r="H95" s="2">
        <v>30</v>
      </c>
      <c r="I95" s="2">
        <v>27</v>
      </c>
      <c r="J95" s="2">
        <v>0</v>
      </c>
      <c r="K95" s="2" t="str">
        <f t="shared" si="2"/>
        <v>OK</v>
      </c>
    </row>
    <row r="96" spans="1:11" ht="25.5">
      <c r="A96" s="4" t="s">
        <v>125</v>
      </c>
      <c r="B96" s="2"/>
      <c r="C96" s="2"/>
      <c r="D96" s="2"/>
      <c r="E96" s="2"/>
      <c r="F96" s="2"/>
      <c r="G96" s="2"/>
      <c r="H96" s="2"/>
      <c r="I96" s="2"/>
      <c r="J96" s="2"/>
      <c r="K96" s="2" t="str">
        <f t="shared" si="2"/>
        <v>OK</v>
      </c>
    </row>
    <row r="97" spans="1:11" ht="25.5">
      <c r="A97" s="4" t="s">
        <v>112</v>
      </c>
      <c r="B97" s="2">
        <v>156</v>
      </c>
      <c r="C97" s="2">
        <v>2</v>
      </c>
      <c r="D97" s="2">
        <v>154</v>
      </c>
      <c r="E97" s="2">
        <v>43</v>
      </c>
      <c r="F97" s="2">
        <v>73</v>
      </c>
      <c r="G97" s="2">
        <v>18</v>
      </c>
      <c r="H97" s="2">
        <v>10</v>
      </c>
      <c r="I97" s="2">
        <v>10</v>
      </c>
      <c r="J97" s="2">
        <v>0</v>
      </c>
      <c r="K97" s="2" t="str">
        <f t="shared" si="2"/>
        <v>OK</v>
      </c>
    </row>
    <row r="98" spans="1:11" ht="25.5">
      <c r="A98" s="4" t="s">
        <v>92</v>
      </c>
      <c r="B98" s="2"/>
      <c r="C98" s="2"/>
      <c r="D98" s="2"/>
      <c r="E98" s="2"/>
      <c r="F98" s="2"/>
      <c r="G98" s="2"/>
      <c r="H98" s="2"/>
      <c r="I98" s="2"/>
      <c r="J98" s="2"/>
      <c r="K98" s="2" t="str">
        <f aca="true" t="shared" si="3" ref="K98:K129">IF(AND((D98=(((((E98+F98)+G98)+H98)+I98)+J98)),((B98-C98)=D98)),"OK","Problème")</f>
        <v>OK</v>
      </c>
    </row>
    <row r="99" spans="1:11" ht="25.5">
      <c r="A99" s="4" t="s">
        <v>155</v>
      </c>
      <c r="B99" s="2">
        <v>1101</v>
      </c>
      <c r="C99" s="2">
        <v>4</v>
      </c>
      <c r="D99" s="2">
        <v>1097</v>
      </c>
      <c r="E99" s="2">
        <v>345</v>
      </c>
      <c r="F99" s="2">
        <v>454</v>
      </c>
      <c r="G99" s="2">
        <v>188</v>
      </c>
      <c r="H99" s="2">
        <v>44</v>
      </c>
      <c r="I99" s="2">
        <v>63</v>
      </c>
      <c r="J99" s="2">
        <v>3</v>
      </c>
      <c r="K99" s="2" t="str">
        <f t="shared" si="3"/>
        <v>OK</v>
      </c>
    </row>
    <row r="100" spans="1:11" ht="25.5">
      <c r="A100" s="4" t="s">
        <v>74</v>
      </c>
      <c r="B100" s="2"/>
      <c r="C100" s="2"/>
      <c r="D100" s="2"/>
      <c r="E100" s="2"/>
      <c r="F100" s="2"/>
      <c r="G100" s="2"/>
      <c r="H100" s="2"/>
      <c r="I100" s="2"/>
      <c r="J100" s="2"/>
      <c r="K100" s="2" t="str">
        <f t="shared" si="3"/>
        <v>OK</v>
      </c>
    </row>
    <row r="101" spans="1:11" ht="25.5">
      <c r="A101" s="4" t="s">
        <v>76</v>
      </c>
      <c r="B101" s="2">
        <v>236</v>
      </c>
      <c r="C101" s="2">
        <v>0</v>
      </c>
      <c r="D101" s="2">
        <v>236</v>
      </c>
      <c r="E101" s="2">
        <v>69</v>
      </c>
      <c r="F101" s="2">
        <v>113</v>
      </c>
      <c r="G101" s="2">
        <v>27</v>
      </c>
      <c r="H101" s="2">
        <v>14</v>
      </c>
      <c r="I101" s="2">
        <v>11</v>
      </c>
      <c r="J101" s="2">
        <v>2</v>
      </c>
      <c r="K101" s="2" t="str">
        <f t="shared" si="3"/>
        <v>OK</v>
      </c>
    </row>
    <row r="102" spans="1:11" ht="25.5">
      <c r="A102" s="4" t="s">
        <v>26</v>
      </c>
      <c r="B102" s="2">
        <v>119</v>
      </c>
      <c r="C102" s="2">
        <v>1</v>
      </c>
      <c r="D102" s="2">
        <v>118</v>
      </c>
      <c r="E102" s="2">
        <v>33</v>
      </c>
      <c r="F102" s="2">
        <v>51</v>
      </c>
      <c r="G102" s="2">
        <v>18</v>
      </c>
      <c r="H102" s="2">
        <v>8</v>
      </c>
      <c r="I102" s="2">
        <v>8</v>
      </c>
      <c r="J102" s="2">
        <v>0</v>
      </c>
      <c r="K102" s="2" t="str">
        <f t="shared" si="3"/>
        <v>OK</v>
      </c>
    </row>
    <row r="103" spans="1:11" ht="25.5">
      <c r="A103" s="4" t="s">
        <v>220</v>
      </c>
      <c r="B103" s="2">
        <v>231</v>
      </c>
      <c r="C103" s="2">
        <v>0</v>
      </c>
      <c r="D103" s="2">
        <v>231</v>
      </c>
      <c r="E103" s="2">
        <v>69</v>
      </c>
      <c r="F103" s="2">
        <v>100</v>
      </c>
      <c r="G103" s="2">
        <v>44</v>
      </c>
      <c r="H103" s="2">
        <v>11</v>
      </c>
      <c r="I103" s="2">
        <v>6</v>
      </c>
      <c r="J103" s="2">
        <v>1</v>
      </c>
      <c r="K103" s="2" t="str">
        <f t="shared" si="3"/>
        <v>OK</v>
      </c>
    </row>
    <row r="104" spans="1:11" ht="25.5">
      <c r="A104" s="4" t="s">
        <v>219</v>
      </c>
      <c r="B104" s="2">
        <v>305</v>
      </c>
      <c r="C104" s="2">
        <v>2</v>
      </c>
      <c r="D104" s="2">
        <v>303</v>
      </c>
      <c r="E104" s="2">
        <v>114</v>
      </c>
      <c r="F104" s="2">
        <v>127</v>
      </c>
      <c r="G104" s="2">
        <v>31</v>
      </c>
      <c r="H104" s="2">
        <v>13</v>
      </c>
      <c r="I104" s="2">
        <v>18</v>
      </c>
      <c r="J104" s="2">
        <v>0</v>
      </c>
      <c r="K104" s="2" t="str">
        <f t="shared" si="3"/>
        <v>OK</v>
      </c>
    </row>
    <row r="105" spans="1:11" ht="25.5">
      <c r="A105" s="4" t="s">
        <v>108</v>
      </c>
      <c r="B105" s="2">
        <v>426</v>
      </c>
      <c r="C105" s="2">
        <v>1</v>
      </c>
      <c r="D105" s="2">
        <v>425</v>
      </c>
      <c r="E105" s="2">
        <v>149</v>
      </c>
      <c r="F105" s="2">
        <v>157</v>
      </c>
      <c r="G105" s="2">
        <v>72</v>
      </c>
      <c r="H105" s="2">
        <v>23</v>
      </c>
      <c r="I105" s="2">
        <v>24</v>
      </c>
      <c r="J105" s="2">
        <v>0</v>
      </c>
      <c r="K105" s="2" t="str">
        <f t="shared" si="3"/>
        <v>OK</v>
      </c>
    </row>
    <row r="106" spans="1:11" ht="38.25">
      <c r="A106" s="4" t="s">
        <v>225</v>
      </c>
      <c r="B106" s="2">
        <v>589</v>
      </c>
      <c r="C106" s="2">
        <v>1</v>
      </c>
      <c r="D106" s="2">
        <v>588</v>
      </c>
      <c r="E106" s="2">
        <v>190</v>
      </c>
      <c r="F106" s="2">
        <v>227</v>
      </c>
      <c r="G106" s="2">
        <v>110</v>
      </c>
      <c r="H106" s="2">
        <v>24</v>
      </c>
      <c r="I106" s="2">
        <v>31</v>
      </c>
      <c r="J106" s="2">
        <v>6</v>
      </c>
      <c r="K106" s="2" t="str">
        <f t="shared" si="3"/>
        <v>OK</v>
      </c>
    </row>
    <row r="107" spans="1:11" ht="38.25">
      <c r="A107" s="4" t="s">
        <v>123</v>
      </c>
      <c r="B107" s="2">
        <v>331</v>
      </c>
      <c r="C107" s="2">
        <v>0</v>
      </c>
      <c r="D107" s="2">
        <v>331</v>
      </c>
      <c r="E107" s="2">
        <v>124</v>
      </c>
      <c r="F107" s="2">
        <v>130</v>
      </c>
      <c r="G107" s="2">
        <v>47</v>
      </c>
      <c r="H107" s="2">
        <v>21</v>
      </c>
      <c r="I107" s="2">
        <v>7</v>
      </c>
      <c r="J107" s="2">
        <v>2</v>
      </c>
      <c r="K107" s="2" t="str">
        <f t="shared" si="3"/>
        <v>OK</v>
      </c>
    </row>
    <row r="108" spans="1:11" ht="38.25">
      <c r="A108" s="4" t="s">
        <v>138</v>
      </c>
      <c r="B108" s="2">
        <v>568</v>
      </c>
      <c r="C108" s="2">
        <v>1</v>
      </c>
      <c r="D108" s="2">
        <v>567</v>
      </c>
      <c r="E108" s="2">
        <v>140</v>
      </c>
      <c r="F108" s="2">
        <v>279</v>
      </c>
      <c r="G108" s="2">
        <v>81</v>
      </c>
      <c r="H108" s="2">
        <v>26</v>
      </c>
      <c r="I108" s="2">
        <v>40</v>
      </c>
      <c r="J108" s="2">
        <v>1</v>
      </c>
      <c r="K108" s="2" t="str">
        <f t="shared" si="3"/>
        <v>OK</v>
      </c>
    </row>
    <row r="109" spans="1:11" ht="25.5">
      <c r="A109" s="4" t="s">
        <v>50</v>
      </c>
      <c r="B109" s="2"/>
      <c r="C109" s="2"/>
      <c r="D109" s="2"/>
      <c r="E109" s="2"/>
      <c r="F109" s="2"/>
      <c r="G109" s="2"/>
      <c r="H109" s="2"/>
      <c r="I109" s="2"/>
      <c r="J109" s="2"/>
      <c r="K109" s="2" t="str">
        <f t="shared" si="3"/>
        <v>OK</v>
      </c>
    </row>
    <row r="110" spans="1:11" ht="38.25">
      <c r="A110" s="4" t="s">
        <v>226</v>
      </c>
      <c r="B110" s="2">
        <v>396</v>
      </c>
      <c r="C110" s="2">
        <v>2</v>
      </c>
      <c r="D110" s="2">
        <v>394</v>
      </c>
      <c r="E110" s="2">
        <v>123</v>
      </c>
      <c r="F110" s="2">
        <v>151</v>
      </c>
      <c r="G110" s="2">
        <v>67</v>
      </c>
      <c r="H110" s="2">
        <v>35</v>
      </c>
      <c r="I110" s="2">
        <v>14</v>
      </c>
      <c r="J110" s="2">
        <v>4</v>
      </c>
      <c r="K110" s="2" t="str">
        <f t="shared" si="3"/>
        <v>OK</v>
      </c>
    </row>
    <row r="111" spans="1:11" ht="38.25">
      <c r="A111" s="4" t="s">
        <v>101</v>
      </c>
      <c r="B111" s="2"/>
      <c r="C111" s="2"/>
      <c r="D111" s="2"/>
      <c r="E111" s="2"/>
      <c r="F111" s="2"/>
      <c r="G111" s="2"/>
      <c r="H111" s="2"/>
      <c r="I111" s="2"/>
      <c r="J111" s="2"/>
      <c r="K111" s="2" t="str">
        <f t="shared" si="3"/>
        <v>OK</v>
      </c>
    </row>
    <row r="112" spans="1:11" ht="25.5">
      <c r="A112" s="4" t="s">
        <v>161</v>
      </c>
      <c r="B112" s="2">
        <v>359</v>
      </c>
      <c r="C112" s="2">
        <v>0</v>
      </c>
      <c r="D112" s="2">
        <v>359</v>
      </c>
      <c r="E112" s="2">
        <v>108</v>
      </c>
      <c r="F112" s="2">
        <v>158</v>
      </c>
      <c r="G112" s="2">
        <v>56</v>
      </c>
      <c r="H112" s="2">
        <v>18</v>
      </c>
      <c r="I112" s="2">
        <v>19</v>
      </c>
      <c r="J112" s="2">
        <v>0</v>
      </c>
      <c r="K112" s="2" t="str">
        <f t="shared" si="3"/>
        <v>OK</v>
      </c>
    </row>
    <row r="113" spans="1:11" ht="25.5">
      <c r="A113" s="4" t="s">
        <v>139</v>
      </c>
      <c r="B113" s="2">
        <v>448</v>
      </c>
      <c r="C113" s="2">
        <v>0</v>
      </c>
      <c r="D113" s="2">
        <v>448</v>
      </c>
      <c r="E113" s="2">
        <v>145</v>
      </c>
      <c r="F113" s="2">
        <v>193</v>
      </c>
      <c r="G113" s="2">
        <v>63</v>
      </c>
      <c r="H113" s="2">
        <v>30</v>
      </c>
      <c r="I113" s="2">
        <v>17</v>
      </c>
      <c r="J113" s="2">
        <v>0</v>
      </c>
      <c r="K113" s="2" t="str">
        <f t="shared" si="3"/>
        <v>OK</v>
      </c>
    </row>
    <row r="114" spans="1:11" ht="25.5">
      <c r="A114" s="4" t="s">
        <v>90</v>
      </c>
      <c r="B114" s="2">
        <v>383</v>
      </c>
      <c r="C114" s="2">
        <v>0</v>
      </c>
      <c r="D114" s="2">
        <v>383</v>
      </c>
      <c r="E114" s="2">
        <v>134</v>
      </c>
      <c r="F114" s="2">
        <v>145</v>
      </c>
      <c r="G114" s="2">
        <v>52</v>
      </c>
      <c r="H114" s="2">
        <v>35</v>
      </c>
      <c r="I114" s="2">
        <v>16</v>
      </c>
      <c r="J114" s="2">
        <v>1</v>
      </c>
      <c r="K114" s="2" t="str">
        <f t="shared" si="3"/>
        <v>OK</v>
      </c>
    </row>
    <row r="115" spans="1:11" ht="25.5">
      <c r="A115" s="4" t="s">
        <v>19</v>
      </c>
      <c r="B115" s="2">
        <v>70</v>
      </c>
      <c r="C115" s="2">
        <v>1</v>
      </c>
      <c r="D115" s="2">
        <v>69</v>
      </c>
      <c r="E115" s="2">
        <v>21</v>
      </c>
      <c r="F115" s="2">
        <v>33</v>
      </c>
      <c r="G115" s="2">
        <v>8</v>
      </c>
      <c r="H115" s="2">
        <v>5</v>
      </c>
      <c r="I115" s="2">
        <v>1</v>
      </c>
      <c r="J115" s="2">
        <v>1</v>
      </c>
      <c r="K115" s="2" t="str">
        <f t="shared" si="3"/>
        <v>OK</v>
      </c>
    </row>
    <row r="116" spans="1:11" ht="25.5">
      <c r="A116" s="4" t="s">
        <v>64</v>
      </c>
      <c r="B116" s="2"/>
      <c r="C116" s="2"/>
      <c r="D116" s="2"/>
      <c r="E116" s="2"/>
      <c r="F116" s="2"/>
      <c r="G116" s="2"/>
      <c r="H116" s="2"/>
      <c r="I116" s="2"/>
      <c r="J116" s="2"/>
      <c r="K116" s="2" t="str">
        <f t="shared" si="3"/>
        <v>OK</v>
      </c>
    </row>
    <row r="117" spans="1:11" ht="25.5">
      <c r="A117" s="4" t="s">
        <v>159</v>
      </c>
      <c r="B117" s="2">
        <v>383</v>
      </c>
      <c r="C117" s="2">
        <v>2</v>
      </c>
      <c r="D117" s="2">
        <v>381</v>
      </c>
      <c r="E117" s="2">
        <v>112</v>
      </c>
      <c r="F117" s="2">
        <v>142</v>
      </c>
      <c r="G117" s="2">
        <v>76</v>
      </c>
      <c r="H117" s="2">
        <v>30</v>
      </c>
      <c r="I117" s="2">
        <v>19</v>
      </c>
      <c r="J117" s="2">
        <v>2</v>
      </c>
      <c r="K117" s="2" t="str">
        <f t="shared" si="3"/>
        <v>OK</v>
      </c>
    </row>
    <row r="118" spans="1:11" ht="25.5">
      <c r="A118" s="4" t="s">
        <v>30</v>
      </c>
      <c r="B118" s="2">
        <v>161</v>
      </c>
      <c r="C118" s="2">
        <v>0</v>
      </c>
      <c r="D118" s="2">
        <v>161</v>
      </c>
      <c r="E118" s="2">
        <v>48</v>
      </c>
      <c r="F118" s="2">
        <v>81</v>
      </c>
      <c r="G118" s="2">
        <v>21</v>
      </c>
      <c r="H118" s="2">
        <v>5</v>
      </c>
      <c r="I118" s="2">
        <v>4</v>
      </c>
      <c r="J118" s="2">
        <v>2</v>
      </c>
      <c r="K118" s="2" t="str">
        <f t="shared" si="3"/>
        <v>OK</v>
      </c>
    </row>
    <row r="119" spans="1:11" ht="25.5">
      <c r="A119" s="4" t="s">
        <v>70</v>
      </c>
      <c r="B119" s="2">
        <v>330</v>
      </c>
      <c r="C119" s="2">
        <v>1</v>
      </c>
      <c r="D119" s="2">
        <v>329</v>
      </c>
      <c r="E119" s="2">
        <v>87</v>
      </c>
      <c r="F119" s="2">
        <v>164</v>
      </c>
      <c r="G119" s="2">
        <v>44</v>
      </c>
      <c r="H119" s="2">
        <v>26</v>
      </c>
      <c r="I119" s="2">
        <v>7</v>
      </c>
      <c r="J119" s="2">
        <v>1</v>
      </c>
      <c r="K119" s="2" t="str">
        <f t="shared" si="3"/>
        <v>OK</v>
      </c>
    </row>
    <row r="120" spans="1:11" ht="25.5">
      <c r="A120" s="4" t="s">
        <v>99</v>
      </c>
      <c r="B120" s="2">
        <v>480</v>
      </c>
      <c r="C120" s="2">
        <v>2</v>
      </c>
      <c r="D120" s="2">
        <v>478</v>
      </c>
      <c r="E120" s="2">
        <v>132</v>
      </c>
      <c r="F120" s="2">
        <v>227</v>
      </c>
      <c r="G120" s="2">
        <v>73</v>
      </c>
      <c r="H120" s="2">
        <v>24</v>
      </c>
      <c r="I120" s="2">
        <v>21</v>
      </c>
      <c r="J120" s="2">
        <v>1</v>
      </c>
      <c r="K120" s="2" t="str">
        <f t="shared" si="3"/>
        <v>OK</v>
      </c>
    </row>
    <row r="121" spans="1:11" ht="25.5">
      <c r="A121" s="4" t="s">
        <v>100</v>
      </c>
      <c r="B121" s="2">
        <v>284</v>
      </c>
      <c r="C121" s="2">
        <v>1</v>
      </c>
      <c r="D121" s="2">
        <v>283</v>
      </c>
      <c r="E121" s="2">
        <v>107</v>
      </c>
      <c r="F121" s="2">
        <v>108</v>
      </c>
      <c r="G121" s="2">
        <v>39</v>
      </c>
      <c r="H121" s="2">
        <v>14</v>
      </c>
      <c r="I121" s="2">
        <v>14</v>
      </c>
      <c r="J121" s="2">
        <v>1</v>
      </c>
      <c r="K121" s="2" t="str">
        <f t="shared" si="3"/>
        <v>OK</v>
      </c>
    </row>
    <row r="122" spans="1:11" ht="25.5">
      <c r="A122" s="4" t="s">
        <v>51</v>
      </c>
      <c r="B122" s="2">
        <v>757</v>
      </c>
      <c r="C122" s="2">
        <v>1</v>
      </c>
      <c r="D122" s="2">
        <v>756</v>
      </c>
      <c r="E122" s="2">
        <v>218</v>
      </c>
      <c r="F122" s="2">
        <v>340</v>
      </c>
      <c r="G122" s="2">
        <v>115</v>
      </c>
      <c r="H122" s="2">
        <v>40</v>
      </c>
      <c r="I122" s="2">
        <v>42</v>
      </c>
      <c r="J122" s="2">
        <v>1</v>
      </c>
      <c r="K122" s="2" t="str">
        <f t="shared" si="3"/>
        <v>OK</v>
      </c>
    </row>
    <row r="123" spans="1:11" ht="25.5">
      <c r="A123" s="4" t="s">
        <v>42</v>
      </c>
      <c r="B123" s="2">
        <v>628</v>
      </c>
      <c r="C123" s="2">
        <v>5</v>
      </c>
      <c r="D123" s="2">
        <v>623</v>
      </c>
      <c r="E123" s="2">
        <v>198</v>
      </c>
      <c r="F123" s="2">
        <v>262</v>
      </c>
      <c r="G123" s="2">
        <v>85</v>
      </c>
      <c r="H123" s="2">
        <v>35</v>
      </c>
      <c r="I123" s="2">
        <v>40</v>
      </c>
      <c r="J123" s="2">
        <v>3</v>
      </c>
      <c r="K123" s="2" t="str">
        <f t="shared" si="3"/>
        <v>OK</v>
      </c>
    </row>
    <row r="124" spans="1:11" ht="25.5">
      <c r="A124" s="4" t="s">
        <v>12</v>
      </c>
      <c r="B124" s="2">
        <v>663</v>
      </c>
      <c r="C124" s="2">
        <v>0</v>
      </c>
      <c r="D124" s="2">
        <v>663</v>
      </c>
      <c r="E124" s="2">
        <v>196</v>
      </c>
      <c r="F124" s="2">
        <v>270</v>
      </c>
      <c r="G124" s="2">
        <v>126</v>
      </c>
      <c r="H124" s="2">
        <v>31</v>
      </c>
      <c r="I124" s="2">
        <v>40</v>
      </c>
      <c r="J124" s="2">
        <v>0</v>
      </c>
      <c r="K124" s="2" t="str">
        <f t="shared" si="3"/>
        <v>OK</v>
      </c>
    </row>
    <row r="125" spans="1:11" ht="25.5">
      <c r="A125" s="4" t="s">
        <v>126</v>
      </c>
      <c r="B125" s="2">
        <v>168</v>
      </c>
      <c r="C125" s="2">
        <v>3</v>
      </c>
      <c r="D125" s="2">
        <v>165</v>
      </c>
      <c r="E125" s="2">
        <v>48</v>
      </c>
      <c r="F125" s="2">
        <v>66</v>
      </c>
      <c r="G125" s="2">
        <v>23</v>
      </c>
      <c r="H125" s="2">
        <v>17</v>
      </c>
      <c r="I125" s="2">
        <v>10</v>
      </c>
      <c r="J125" s="2">
        <v>1</v>
      </c>
      <c r="K125" s="2" t="str">
        <f t="shared" si="3"/>
        <v>OK</v>
      </c>
    </row>
    <row r="126" spans="1:11" ht="25.5">
      <c r="A126" s="4" t="s">
        <v>89</v>
      </c>
      <c r="B126" s="2">
        <v>363</v>
      </c>
      <c r="C126" s="2">
        <v>4</v>
      </c>
      <c r="D126" s="2">
        <v>359</v>
      </c>
      <c r="E126" s="2">
        <v>127</v>
      </c>
      <c r="F126" s="2">
        <v>157</v>
      </c>
      <c r="G126" s="2">
        <v>37</v>
      </c>
      <c r="H126" s="2">
        <v>18</v>
      </c>
      <c r="I126" s="2">
        <v>19</v>
      </c>
      <c r="J126" s="2">
        <v>1</v>
      </c>
      <c r="K126" s="2" t="str">
        <f t="shared" si="3"/>
        <v>OK</v>
      </c>
    </row>
    <row r="127" spans="1:11" ht="25.5">
      <c r="A127" s="4" t="s">
        <v>134</v>
      </c>
      <c r="B127" s="2">
        <v>565</v>
      </c>
      <c r="C127" s="2">
        <v>0</v>
      </c>
      <c r="D127" s="2">
        <v>565</v>
      </c>
      <c r="E127" s="2">
        <v>195</v>
      </c>
      <c r="F127" s="2">
        <v>239</v>
      </c>
      <c r="G127" s="2">
        <v>73</v>
      </c>
      <c r="H127" s="2">
        <v>38</v>
      </c>
      <c r="I127" s="2">
        <v>16</v>
      </c>
      <c r="J127" s="2">
        <v>4</v>
      </c>
      <c r="K127" s="2" t="str">
        <f t="shared" si="3"/>
        <v>OK</v>
      </c>
    </row>
    <row r="128" spans="1:11" ht="25.5">
      <c r="A128" s="4" t="s">
        <v>91</v>
      </c>
      <c r="B128" s="2">
        <v>348</v>
      </c>
      <c r="C128" s="2">
        <v>0</v>
      </c>
      <c r="D128" s="2">
        <v>348</v>
      </c>
      <c r="E128" s="2">
        <v>102</v>
      </c>
      <c r="F128" s="2">
        <v>121</v>
      </c>
      <c r="G128" s="2">
        <v>78</v>
      </c>
      <c r="H128" s="2">
        <v>17</v>
      </c>
      <c r="I128" s="2">
        <v>28</v>
      </c>
      <c r="J128" s="2">
        <v>2</v>
      </c>
      <c r="K128" s="2" t="str">
        <f t="shared" si="3"/>
        <v>OK</v>
      </c>
    </row>
    <row r="129" spans="1:11" ht="25.5">
      <c r="A129" s="4" t="s">
        <v>165</v>
      </c>
      <c r="B129" s="2">
        <v>354</v>
      </c>
      <c r="C129" s="2">
        <v>1</v>
      </c>
      <c r="D129" s="2">
        <v>353</v>
      </c>
      <c r="E129" s="2">
        <v>105</v>
      </c>
      <c r="F129" s="2">
        <v>139</v>
      </c>
      <c r="G129" s="2">
        <v>63</v>
      </c>
      <c r="H129" s="2">
        <v>26</v>
      </c>
      <c r="I129" s="2">
        <v>17</v>
      </c>
      <c r="J129" s="2">
        <v>3</v>
      </c>
      <c r="K129" s="2" t="str">
        <f t="shared" si="3"/>
        <v>OK</v>
      </c>
    </row>
    <row r="130" spans="1:11" ht="25.5">
      <c r="A130" s="4" t="s">
        <v>224</v>
      </c>
      <c r="B130" s="2">
        <v>249</v>
      </c>
      <c r="C130" s="2">
        <v>0</v>
      </c>
      <c r="D130" s="2">
        <v>249</v>
      </c>
      <c r="E130" s="2">
        <v>72</v>
      </c>
      <c r="F130" s="2">
        <v>96</v>
      </c>
      <c r="G130" s="2">
        <v>43</v>
      </c>
      <c r="H130" s="2">
        <v>25</v>
      </c>
      <c r="I130" s="2">
        <v>13</v>
      </c>
      <c r="J130" s="2">
        <v>0</v>
      </c>
      <c r="K130" s="2" t="str">
        <f aca="true" t="shared" si="4" ref="K130:K161">IF(AND((D130=(((((E130+F130)+G130)+H130)+I130)+J130)),((B130-C130)=D130)),"OK","Problème")</f>
        <v>OK</v>
      </c>
    </row>
    <row r="131" spans="1:11" ht="25.5">
      <c r="A131" s="4" t="s">
        <v>24</v>
      </c>
      <c r="B131" s="2">
        <v>739</v>
      </c>
      <c r="C131" s="2">
        <v>0</v>
      </c>
      <c r="D131" s="2">
        <v>739</v>
      </c>
      <c r="E131" s="2">
        <v>210</v>
      </c>
      <c r="F131" s="2">
        <v>316</v>
      </c>
      <c r="G131" s="2">
        <v>118</v>
      </c>
      <c r="H131" s="2">
        <v>37</v>
      </c>
      <c r="I131" s="2">
        <v>57</v>
      </c>
      <c r="J131" s="2">
        <v>1</v>
      </c>
      <c r="K131" s="2" t="str">
        <f t="shared" si="4"/>
        <v>OK</v>
      </c>
    </row>
    <row r="132" spans="1:11" ht="25.5">
      <c r="A132" s="4" t="s">
        <v>61</v>
      </c>
      <c r="B132" s="2">
        <v>306</v>
      </c>
      <c r="C132" s="2">
        <v>1</v>
      </c>
      <c r="D132" s="2">
        <v>305</v>
      </c>
      <c r="E132" s="2">
        <v>100</v>
      </c>
      <c r="F132" s="2">
        <v>136</v>
      </c>
      <c r="G132" s="2">
        <v>47</v>
      </c>
      <c r="H132" s="2">
        <v>17</v>
      </c>
      <c r="I132" s="2">
        <v>4</v>
      </c>
      <c r="J132" s="2">
        <v>1</v>
      </c>
      <c r="K132" s="2" t="str">
        <f t="shared" si="4"/>
        <v>OK</v>
      </c>
    </row>
    <row r="133" spans="1:11" ht="25.5">
      <c r="A133" s="4" t="s">
        <v>35</v>
      </c>
      <c r="B133" s="2">
        <v>452</v>
      </c>
      <c r="C133" s="2">
        <v>3</v>
      </c>
      <c r="D133" s="2">
        <v>449</v>
      </c>
      <c r="E133" s="2">
        <v>147</v>
      </c>
      <c r="F133" s="2">
        <v>165</v>
      </c>
      <c r="G133" s="2">
        <v>99</v>
      </c>
      <c r="H133" s="2">
        <v>19</v>
      </c>
      <c r="I133" s="2">
        <v>17</v>
      </c>
      <c r="J133" s="2">
        <v>2</v>
      </c>
      <c r="K133" s="2" t="str">
        <f t="shared" si="4"/>
        <v>OK</v>
      </c>
    </row>
    <row r="134" spans="1:11" ht="25.5">
      <c r="A134" s="4" t="s">
        <v>196</v>
      </c>
      <c r="B134" s="2">
        <v>449</v>
      </c>
      <c r="C134" s="2">
        <v>2</v>
      </c>
      <c r="D134" s="2">
        <v>447</v>
      </c>
      <c r="E134" s="2">
        <v>143</v>
      </c>
      <c r="F134" s="2">
        <v>191</v>
      </c>
      <c r="G134" s="2">
        <v>63</v>
      </c>
      <c r="H134" s="2">
        <v>28</v>
      </c>
      <c r="I134" s="2">
        <v>19</v>
      </c>
      <c r="J134" s="2">
        <v>3</v>
      </c>
      <c r="K134" s="2" t="str">
        <f t="shared" si="4"/>
        <v>OK</v>
      </c>
    </row>
    <row r="135" spans="1:11" ht="25.5">
      <c r="A135" s="4" t="s">
        <v>65</v>
      </c>
      <c r="B135" s="2">
        <v>721</v>
      </c>
      <c r="C135" s="2">
        <v>1</v>
      </c>
      <c r="D135" s="2">
        <v>720</v>
      </c>
      <c r="E135" s="2">
        <v>286</v>
      </c>
      <c r="F135" s="2">
        <v>256</v>
      </c>
      <c r="G135" s="2">
        <v>129</v>
      </c>
      <c r="H135" s="2">
        <v>21</v>
      </c>
      <c r="I135" s="2">
        <v>26</v>
      </c>
      <c r="J135" s="2">
        <v>2</v>
      </c>
      <c r="K135" s="2" t="str">
        <f t="shared" si="4"/>
        <v>OK</v>
      </c>
    </row>
    <row r="136" spans="1:11" ht="25.5">
      <c r="A136" s="4" t="s">
        <v>221</v>
      </c>
      <c r="B136" s="2">
        <v>698</v>
      </c>
      <c r="C136" s="2">
        <v>4</v>
      </c>
      <c r="D136" s="2">
        <v>694</v>
      </c>
      <c r="E136" s="2">
        <v>253</v>
      </c>
      <c r="F136" s="2">
        <v>290</v>
      </c>
      <c r="G136" s="2">
        <v>81</v>
      </c>
      <c r="H136" s="2">
        <v>36</v>
      </c>
      <c r="I136" s="2">
        <v>34</v>
      </c>
      <c r="J136" s="2">
        <v>0</v>
      </c>
      <c r="K136" s="2" t="str">
        <f t="shared" si="4"/>
        <v>OK</v>
      </c>
    </row>
    <row r="137" spans="1:11" ht="25.5">
      <c r="A137" s="4" t="s">
        <v>141</v>
      </c>
      <c r="B137" s="2">
        <v>469</v>
      </c>
      <c r="C137" s="2">
        <v>4</v>
      </c>
      <c r="D137" s="2">
        <v>465</v>
      </c>
      <c r="E137" s="2">
        <v>145</v>
      </c>
      <c r="F137" s="2">
        <v>207</v>
      </c>
      <c r="G137" s="2">
        <v>83</v>
      </c>
      <c r="H137" s="2">
        <v>17</v>
      </c>
      <c r="I137" s="2">
        <v>13</v>
      </c>
      <c r="J137" s="2">
        <v>0</v>
      </c>
      <c r="K137" s="2" t="str">
        <f t="shared" si="4"/>
        <v>OK</v>
      </c>
    </row>
    <row r="138" spans="1:11" ht="25.5">
      <c r="A138" s="4" t="s">
        <v>211</v>
      </c>
      <c r="B138" s="2">
        <v>291</v>
      </c>
      <c r="C138" s="2">
        <v>1</v>
      </c>
      <c r="D138" s="2">
        <v>290</v>
      </c>
      <c r="E138" s="2">
        <v>102</v>
      </c>
      <c r="F138" s="2">
        <v>108</v>
      </c>
      <c r="G138" s="2">
        <v>49</v>
      </c>
      <c r="H138" s="2">
        <v>18</v>
      </c>
      <c r="I138" s="2">
        <v>13</v>
      </c>
      <c r="J138" s="2">
        <v>0</v>
      </c>
      <c r="K138" s="2" t="str">
        <f t="shared" si="4"/>
        <v>OK</v>
      </c>
    </row>
    <row r="139" spans="1:11" ht="25.5">
      <c r="A139" s="4" t="s">
        <v>192</v>
      </c>
      <c r="B139" s="2">
        <v>322</v>
      </c>
      <c r="C139" s="2">
        <v>2</v>
      </c>
      <c r="D139" s="2">
        <v>320</v>
      </c>
      <c r="E139" s="2">
        <v>109</v>
      </c>
      <c r="F139" s="2">
        <v>117</v>
      </c>
      <c r="G139" s="2">
        <v>60</v>
      </c>
      <c r="H139" s="2">
        <v>15</v>
      </c>
      <c r="I139" s="2">
        <v>17</v>
      </c>
      <c r="J139" s="2">
        <v>2</v>
      </c>
      <c r="K139" s="2" t="str">
        <f t="shared" si="4"/>
        <v>OK</v>
      </c>
    </row>
    <row r="140" spans="1:11" ht="25.5">
      <c r="A140" s="4" t="s">
        <v>120</v>
      </c>
      <c r="B140" s="2">
        <v>242</v>
      </c>
      <c r="C140" s="2">
        <v>1</v>
      </c>
      <c r="D140" s="2">
        <v>241</v>
      </c>
      <c r="E140" s="2">
        <v>77</v>
      </c>
      <c r="F140" s="2">
        <v>91</v>
      </c>
      <c r="G140" s="2">
        <v>49</v>
      </c>
      <c r="H140" s="2">
        <v>13</v>
      </c>
      <c r="I140" s="2">
        <v>10</v>
      </c>
      <c r="J140" s="2">
        <v>1</v>
      </c>
      <c r="K140" s="2" t="str">
        <f t="shared" si="4"/>
        <v>OK</v>
      </c>
    </row>
    <row r="141" spans="1:11" ht="25.5">
      <c r="A141" s="4" t="s">
        <v>132</v>
      </c>
      <c r="B141" s="2">
        <v>326</v>
      </c>
      <c r="C141" s="2">
        <v>0</v>
      </c>
      <c r="D141" s="2">
        <v>326</v>
      </c>
      <c r="E141" s="2">
        <v>118</v>
      </c>
      <c r="F141" s="2">
        <v>106</v>
      </c>
      <c r="G141" s="2">
        <v>60</v>
      </c>
      <c r="H141" s="2">
        <v>17</v>
      </c>
      <c r="I141" s="2">
        <v>24</v>
      </c>
      <c r="J141" s="2">
        <v>1</v>
      </c>
      <c r="K141" s="2" t="str">
        <f t="shared" si="4"/>
        <v>OK</v>
      </c>
    </row>
    <row r="142" spans="1:11" ht="25.5">
      <c r="A142" s="4" t="s">
        <v>31</v>
      </c>
      <c r="B142" s="2">
        <v>691</v>
      </c>
      <c r="C142" s="2">
        <v>4</v>
      </c>
      <c r="D142" s="2">
        <v>687</v>
      </c>
      <c r="E142" s="2">
        <v>190</v>
      </c>
      <c r="F142" s="2">
        <v>306</v>
      </c>
      <c r="G142" s="2">
        <v>110</v>
      </c>
      <c r="H142" s="2">
        <v>49</v>
      </c>
      <c r="I142" s="2">
        <v>28</v>
      </c>
      <c r="J142" s="2">
        <v>4</v>
      </c>
      <c r="K142" s="2" t="str">
        <f t="shared" si="4"/>
        <v>OK</v>
      </c>
    </row>
    <row r="143" spans="1:11" ht="25.5">
      <c r="A143" s="4" t="s">
        <v>130</v>
      </c>
      <c r="B143" s="2">
        <v>908</v>
      </c>
      <c r="C143" s="2">
        <v>1</v>
      </c>
      <c r="D143" s="2">
        <v>907</v>
      </c>
      <c r="E143" s="2">
        <v>279</v>
      </c>
      <c r="F143" s="2">
        <v>356</v>
      </c>
      <c r="G143" s="2">
        <v>178</v>
      </c>
      <c r="H143" s="2">
        <v>55</v>
      </c>
      <c r="I143" s="2">
        <v>37</v>
      </c>
      <c r="J143" s="2">
        <v>2</v>
      </c>
      <c r="K143" s="2" t="str">
        <f t="shared" si="4"/>
        <v>OK</v>
      </c>
    </row>
    <row r="144" spans="1:11" ht="25.5">
      <c r="A144" s="4" t="s">
        <v>174</v>
      </c>
      <c r="B144" s="2">
        <v>390</v>
      </c>
      <c r="C144" s="2">
        <v>1</v>
      </c>
      <c r="D144" s="2">
        <v>389</v>
      </c>
      <c r="E144" s="2">
        <v>136</v>
      </c>
      <c r="F144" s="2">
        <v>163</v>
      </c>
      <c r="G144" s="2">
        <v>54</v>
      </c>
      <c r="H144" s="2">
        <v>16</v>
      </c>
      <c r="I144" s="2">
        <v>18</v>
      </c>
      <c r="J144" s="2">
        <v>2</v>
      </c>
      <c r="K144" s="2" t="str">
        <f t="shared" si="4"/>
        <v>OK</v>
      </c>
    </row>
    <row r="145" spans="1:11" ht="25.5">
      <c r="A145" s="4" t="s">
        <v>20</v>
      </c>
      <c r="B145" s="2">
        <v>260</v>
      </c>
      <c r="C145" s="2">
        <v>0</v>
      </c>
      <c r="D145" s="2">
        <v>260</v>
      </c>
      <c r="E145" s="2">
        <v>74</v>
      </c>
      <c r="F145" s="2">
        <v>136</v>
      </c>
      <c r="G145" s="2">
        <v>30</v>
      </c>
      <c r="H145" s="2">
        <v>7</v>
      </c>
      <c r="I145" s="2">
        <v>13</v>
      </c>
      <c r="J145" s="2">
        <v>0</v>
      </c>
      <c r="K145" s="2" t="str">
        <f t="shared" si="4"/>
        <v>OK</v>
      </c>
    </row>
    <row r="146" spans="1:11" ht="25.5">
      <c r="A146" s="4" t="s">
        <v>18</v>
      </c>
      <c r="B146" s="2">
        <v>358</v>
      </c>
      <c r="C146" s="2">
        <v>1</v>
      </c>
      <c r="D146" s="2">
        <v>357</v>
      </c>
      <c r="E146" s="2">
        <v>105</v>
      </c>
      <c r="F146" s="2">
        <v>166</v>
      </c>
      <c r="G146" s="2">
        <v>49</v>
      </c>
      <c r="H146" s="2">
        <v>22</v>
      </c>
      <c r="I146" s="2">
        <v>13</v>
      </c>
      <c r="J146" s="2">
        <v>2</v>
      </c>
      <c r="K146" s="2" t="str">
        <f t="shared" si="4"/>
        <v>OK</v>
      </c>
    </row>
    <row r="147" spans="1:11" ht="25.5">
      <c r="A147" s="4" t="s">
        <v>22</v>
      </c>
      <c r="B147" s="2">
        <v>305</v>
      </c>
      <c r="C147" s="2">
        <v>3</v>
      </c>
      <c r="D147" s="2">
        <v>302</v>
      </c>
      <c r="E147" s="2">
        <v>106</v>
      </c>
      <c r="F147" s="2">
        <v>124</v>
      </c>
      <c r="G147" s="2">
        <v>39</v>
      </c>
      <c r="H147" s="2">
        <v>19</v>
      </c>
      <c r="I147" s="2">
        <v>14</v>
      </c>
      <c r="J147" s="2">
        <v>0</v>
      </c>
      <c r="K147" s="2" t="str">
        <f t="shared" si="4"/>
        <v>OK</v>
      </c>
    </row>
    <row r="148" spans="1:11" ht="25.5">
      <c r="A148" s="4" t="s">
        <v>206</v>
      </c>
      <c r="B148" s="2">
        <v>396</v>
      </c>
      <c r="C148" s="2">
        <v>0</v>
      </c>
      <c r="D148" s="2">
        <v>396</v>
      </c>
      <c r="E148" s="2">
        <v>116</v>
      </c>
      <c r="F148" s="2">
        <v>185</v>
      </c>
      <c r="G148" s="2">
        <v>59</v>
      </c>
      <c r="H148" s="2">
        <v>19</v>
      </c>
      <c r="I148" s="2">
        <v>17</v>
      </c>
      <c r="J148" s="2">
        <v>0</v>
      </c>
      <c r="K148" s="2" t="str">
        <f t="shared" si="4"/>
        <v>OK</v>
      </c>
    </row>
    <row r="149" spans="1:11" ht="25.5">
      <c r="A149" s="4" t="s">
        <v>205</v>
      </c>
      <c r="B149" s="2">
        <v>520</v>
      </c>
      <c r="C149" s="2">
        <v>6</v>
      </c>
      <c r="D149" s="2">
        <v>514</v>
      </c>
      <c r="E149" s="2">
        <v>151</v>
      </c>
      <c r="F149" s="2">
        <v>228</v>
      </c>
      <c r="G149" s="2">
        <v>87</v>
      </c>
      <c r="H149" s="2">
        <v>29</v>
      </c>
      <c r="I149" s="2">
        <v>18</v>
      </c>
      <c r="J149" s="2">
        <v>1</v>
      </c>
      <c r="K149" s="2" t="str">
        <f t="shared" si="4"/>
        <v>OK</v>
      </c>
    </row>
    <row r="150" spans="1:11" ht="25.5">
      <c r="A150" s="4" t="s">
        <v>160</v>
      </c>
      <c r="B150" s="20">
        <v>332</v>
      </c>
      <c r="C150" s="20">
        <v>0</v>
      </c>
      <c r="D150" s="20">
        <v>332</v>
      </c>
      <c r="E150" s="20">
        <v>89</v>
      </c>
      <c r="F150" s="20">
        <v>149</v>
      </c>
      <c r="G150" s="20">
        <v>54</v>
      </c>
      <c r="H150" s="20">
        <v>22</v>
      </c>
      <c r="I150" s="20">
        <v>14</v>
      </c>
      <c r="J150" s="20">
        <v>4</v>
      </c>
      <c r="K150" s="2" t="str">
        <f t="shared" si="4"/>
        <v>OK</v>
      </c>
    </row>
    <row r="151" spans="1:11" ht="25.5">
      <c r="A151" s="4" t="s">
        <v>168</v>
      </c>
      <c r="B151" s="2">
        <v>223</v>
      </c>
      <c r="C151" s="2">
        <v>1</v>
      </c>
      <c r="D151" s="2">
        <v>222</v>
      </c>
      <c r="E151" s="2">
        <v>76</v>
      </c>
      <c r="F151" s="2">
        <v>93</v>
      </c>
      <c r="G151" s="2">
        <v>34</v>
      </c>
      <c r="H151" s="2">
        <v>6</v>
      </c>
      <c r="I151" s="2">
        <v>11</v>
      </c>
      <c r="J151" s="2">
        <v>2</v>
      </c>
      <c r="K151" s="2" t="str">
        <f t="shared" si="4"/>
        <v>OK</v>
      </c>
    </row>
    <row r="152" spans="1:11" ht="25.5">
      <c r="A152" s="4" t="s">
        <v>167</v>
      </c>
      <c r="B152" s="2">
        <v>405</v>
      </c>
      <c r="C152" s="2">
        <v>0</v>
      </c>
      <c r="D152" s="2">
        <v>405</v>
      </c>
      <c r="E152" s="2">
        <v>144</v>
      </c>
      <c r="F152" s="2">
        <v>167</v>
      </c>
      <c r="G152" s="2">
        <v>56</v>
      </c>
      <c r="H152" s="2">
        <v>18</v>
      </c>
      <c r="I152" s="2">
        <v>20</v>
      </c>
      <c r="J152" s="2">
        <v>0</v>
      </c>
      <c r="K152" s="2" t="str">
        <f t="shared" si="4"/>
        <v>OK</v>
      </c>
    </row>
    <row r="153" spans="1:11" ht="25.5">
      <c r="A153" s="4" t="s">
        <v>212</v>
      </c>
      <c r="B153" s="2">
        <v>193</v>
      </c>
      <c r="C153" s="2">
        <v>0</v>
      </c>
      <c r="D153" s="2">
        <v>193</v>
      </c>
      <c r="E153" s="2">
        <v>62</v>
      </c>
      <c r="F153" s="2">
        <v>74</v>
      </c>
      <c r="G153" s="2">
        <v>31</v>
      </c>
      <c r="H153" s="2">
        <v>15</v>
      </c>
      <c r="I153" s="2">
        <v>11</v>
      </c>
      <c r="J153" s="2">
        <v>0</v>
      </c>
      <c r="K153" s="2" t="str">
        <f t="shared" si="4"/>
        <v>OK</v>
      </c>
    </row>
    <row r="154" spans="1:11" ht="25.5">
      <c r="A154" s="4" t="s">
        <v>214</v>
      </c>
      <c r="B154" s="2">
        <v>196</v>
      </c>
      <c r="C154" s="2">
        <v>2</v>
      </c>
      <c r="D154" s="2">
        <v>194</v>
      </c>
      <c r="E154" s="2">
        <v>53</v>
      </c>
      <c r="F154" s="2">
        <v>90</v>
      </c>
      <c r="G154" s="2">
        <v>28</v>
      </c>
      <c r="H154" s="2">
        <v>12</v>
      </c>
      <c r="I154" s="2">
        <v>11</v>
      </c>
      <c r="J154" s="2">
        <v>0</v>
      </c>
      <c r="K154" s="2" t="str">
        <f t="shared" si="4"/>
        <v>OK</v>
      </c>
    </row>
    <row r="155" spans="1:11" ht="25.5">
      <c r="A155" s="4" t="s">
        <v>147</v>
      </c>
      <c r="B155" s="2">
        <v>184</v>
      </c>
      <c r="C155" s="2">
        <v>0</v>
      </c>
      <c r="D155" s="2">
        <v>184</v>
      </c>
      <c r="E155" s="2">
        <v>54</v>
      </c>
      <c r="F155" s="2">
        <v>84</v>
      </c>
      <c r="G155" s="2">
        <v>33</v>
      </c>
      <c r="H155" s="2">
        <v>6</v>
      </c>
      <c r="I155" s="2">
        <v>7</v>
      </c>
      <c r="J155" s="2">
        <v>0</v>
      </c>
      <c r="K155" s="2" t="str">
        <f t="shared" si="4"/>
        <v>OK</v>
      </c>
    </row>
    <row r="156" spans="1:11" ht="25.5">
      <c r="A156" s="4" t="s">
        <v>193</v>
      </c>
      <c r="B156" s="2"/>
      <c r="C156" s="2"/>
      <c r="D156" s="2"/>
      <c r="E156" s="2"/>
      <c r="F156" s="2"/>
      <c r="G156" s="2"/>
      <c r="H156" s="2"/>
      <c r="I156" s="2"/>
      <c r="J156" s="2"/>
      <c r="K156" s="2" t="str">
        <f t="shared" si="4"/>
        <v>OK</v>
      </c>
    </row>
    <row r="157" spans="1:11" ht="25.5">
      <c r="A157" s="4" t="s">
        <v>223</v>
      </c>
      <c r="B157" s="2"/>
      <c r="C157" s="2"/>
      <c r="D157" s="2"/>
      <c r="E157" s="2"/>
      <c r="F157" s="2"/>
      <c r="G157" s="2"/>
      <c r="H157" s="2"/>
      <c r="I157" s="2"/>
      <c r="J157" s="2"/>
      <c r="K157" s="2" t="str">
        <f t="shared" si="4"/>
        <v>OK</v>
      </c>
    </row>
    <row r="158" spans="1:11" ht="25.5">
      <c r="A158" s="4" t="s">
        <v>13</v>
      </c>
      <c r="B158" s="2">
        <v>407</v>
      </c>
      <c r="C158" s="2">
        <v>0</v>
      </c>
      <c r="D158" s="2">
        <v>407</v>
      </c>
      <c r="E158" s="2">
        <v>131</v>
      </c>
      <c r="F158" s="2">
        <v>148</v>
      </c>
      <c r="G158" s="2">
        <v>74</v>
      </c>
      <c r="H158" s="2">
        <v>26</v>
      </c>
      <c r="I158" s="2">
        <v>27</v>
      </c>
      <c r="J158" s="2">
        <v>1</v>
      </c>
      <c r="K158" s="2" t="str">
        <f t="shared" si="4"/>
        <v>OK</v>
      </c>
    </row>
    <row r="159" spans="1:11" ht="25.5">
      <c r="A159" s="4" t="s">
        <v>195</v>
      </c>
      <c r="B159" s="2">
        <v>251</v>
      </c>
      <c r="C159" s="2">
        <v>0</v>
      </c>
      <c r="D159" s="2">
        <v>251</v>
      </c>
      <c r="E159" s="2">
        <v>77</v>
      </c>
      <c r="F159" s="2">
        <v>96</v>
      </c>
      <c r="G159" s="2">
        <v>54</v>
      </c>
      <c r="H159" s="2">
        <v>16</v>
      </c>
      <c r="I159" s="2">
        <v>8</v>
      </c>
      <c r="J159" s="2">
        <v>0</v>
      </c>
      <c r="K159" s="2" t="str">
        <f t="shared" si="4"/>
        <v>OK</v>
      </c>
    </row>
    <row r="160" spans="1:11" ht="25.5">
      <c r="A160" s="4" t="s">
        <v>186</v>
      </c>
      <c r="B160" s="2">
        <v>240</v>
      </c>
      <c r="C160" s="2">
        <v>0</v>
      </c>
      <c r="D160" s="2">
        <v>240</v>
      </c>
      <c r="E160" s="2">
        <v>98</v>
      </c>
      <c r="F160" s="2">
        <v>90</v>
      </c>
      <c r="G160" s="2">
        <v>27</v>
      </c>
      <c r="H160" s="2">
        <v>16</v>
      </c>
      <c r="I160" s="2">
        <v>8</v>
      </c>
      <c r="J160" s="2">
        <v>1</v>
      </c>
      <c r="K160" s="2" t="str">
        <f t="shared" si="4"/>
        <v>OK</v>
      </c>
    </row>
    <row r="161" spans="1:11" ht="25.5">
      <c r="A161" s="4" t="s">
        <v>44</v>
      </c>
      <c r="B161" s="2">
        <v>283</v>
      </c>
      <c r="C161" s="2">
        <v>1</v>
      </c>
      <c r="D161" s="2">
        <v>282</v>
      </c>
      <c r="E161" s="2">
        <v>82</v>
      </c>
      <c r="F161" s="2">
        <v>118</v>
      </c>
      <c r="G161" s="2">
        <v>42</v>
      </c>
      <c r="H161" s="2">
        <v>18</v>
      </c>
      <c r="I161" s="2">
        <v>22</v>
      </c>
      <c r="J161" s="2">
        <v>0</v>
      </c>
      <c r="K161" s="2" t="str">
        <f t="shared" si="4"/>
        <v>OK</v>
      </c>
    </row>
    <row r="162" spans="1:11" ht="25.5">
      <c r="A162" s="4" t="s">
        <v>77</v>
      </c>
      <c r="B162" s="2">
        <v>509</v>
      </c>
      <c r="C162" s="2">
        <v>1</v>
      </c>
      <c r="D162" s="2">
        <v>508</v>
      </c>
      <c r="E162" s="2">
        <v>155</v>
      </c>
      <c r="F162" s="2">
        <v>208</v>
      </c>
      <c r="G162" s="2">
        <v>83</v>
      </c>
      <c r="H162" s="2">
        <v>42</v>
      </c>
      <c r="I162" s="2">
        <v>20</v>
      </c>
      <c r="J162" s="2">
        <v>0</v>
      </c>
      <c r="K162" s="2" t="str">
        <f aca="true" t="shared" si="5" ref="K162:K193">IF(AND((D162=(((((E162+F162)+G162)+H162)+I162)+J162)),((B162-C162)=D162)),"OK","Problème")</f>
        <v>OK</v>
      </c>
    </row>
    <row r="163" spans="1:11" ht="25.5">
      <c r="A163" s="4" t="s">
        <v>85</v>
      </c>
      <c r="B163" s="2">
        <v>757</v>
      </c>
      <c r="C163" s="2">
        <v>3</v>
      </c>
      <c r="D163" s="2">
        <v>754</v>
      </c>
      <c r="E163" s="2">
        <v>209</v>
      </c>
      <c r="F163" s="2">
        <v>300</v>
      </c>
      <c r="G163" s="2">
        <v>142</v>
      </c>
      <c r="H163" s="2">
        <v>52</v>
      </c>
      <c r="I163" s="2">
        <v>49</v>
      </c>
      <c r="J163" s="2">
        <v>2</v>
      </c>
      <c r="K163" s="2" t="str">
        <f t="shared" si="5"/>
        <v>OK</v>
      </c>
    </row>
    <row r="164" spans="1:11" ht="25.5">
      <c r="A164" s="4" t="s">
        <v>87</v>
      </c>
      <c r="B164" s="2"/>
      <c r="C164" s="2"/>
      <c r="D164" s="2"/>
      <c r="E164" s="2"/>
      <c r="F164" s="2"/>
      <c r="G164" s="2"/>
      <c r="H164" s="2"/>
      <c r="I164" s="2"/>
      <c r="J164" s="2"/>
      <c r="K164" s="2" t="str">
        <f t="shared" si="5"/>
        <v>OK</v>
      </c>
    </row>
    <row r="165" spans="1:11" ht="25.5">
      <c r="A165" s="4" t="s">
        <v>66</v>
      </c>
      <c r="B165" s="2">
        <v>565</v>
      </c>
      <c r="C165" s="2">
        <v>1</v>
      </c>
      <c r="D165" s="2">
        <v>564</v>
      </c>
      <c r="E165" s="2">
        <v>167</v>
      </c>
      <c r="F165" s="2">
        <v>274</v>
      </c>
      <c r="G165" s="2">
        <v>79</v>
      </c>
      <c r="H165" s="2">
        <v>18</v>
      </c>
      <c r="I165" s="2">
        <v>23</v>
      </c>
      <c r="J165" s="2">
        <v>3</v>
      </c>
      <c r="K165" s="2" t="str">
        <f t="shared" si="5"/>
        <v>OK</v>
      </c>
    </row>
    <row r="166" spans="1:11" ht="25.5">
      <c r="A166" s="4" t="s">
        <v>148</v>
      </c>
      <c r="B166" s="2">
        <v>692</v>
      </c>
      <c r="C166" s="2">
        <v>2</v>
      </c>
      <c r="D166" s="2">
        <v>690</v>
      </c>
      <c r="E166" s="2">
        <v>211</v>
      </c>
      <c r="F166" s="2">
        <v>301</v>
      </c>
      <c r="G166" s="2">
        <v>104</v>
      </c>
      <c r="H166" s="2">
        <v>39</v>
      </c>
      <c r="I166" s="2">
        <v>34</v>
      </c>
      <c r="J166" s="2">
        <v>1</v>
      </c>
      <c r="K166" s="2" t="str">
        <f t="shared" si="5"/>
        <v>OK</v>
      </c>
    </row>
    <row r="167" spans="1:11" ht="25.5">
      <c r="A167" s="4" t="s">
        <v>184</v>
      </c>
      <c r="B167" s="2">
        <v>361</v>
      </c>
      <c r="C167" s="2">
        <v>0</v>
      </c>
      <c r="D167" s="2">
        <v>361</v>
      </c>
      <c r="E167" s="2">
        <v>106</v>
      </c>
      <c r="F167" s="2">
        <v>148</v>
      </c>
      <c r="G167" s="2">
        <v>59</v>
      </c>
      <c r="H167" s="2">
        <v>32</v>
      </c>
      <c r="I167" s="2">
        <v>15</v>
      </c>
      <c r="J167" s="2">
        <v>1</v>
      </c>
      <c r="K167" s="2" t="str">
        <f t="shared" si="5"/>
        <v>OK</v>
      </c>
    </row>
    <row r="168" spans="1:11" ht="25.5">
      <c r="A168" s="4" t="s">
        <v>185</v>
      </c>
      <c r="B168" s="2">
        <v>540</v>
      </c>
      <c r="C168" s="2">
        <v>0</v>
      </c>
      <c r="D168" s="2">
        <v>540</v>
      </c>
      <c r="E168" s="2">
        <v>161</v>
      </c>
      <c r="F168" s="2">
        <v>211</v>
      </c>
      <c r="G168" s="2">
        <v>114</v>
      </c>
      <c r="H168" s="2">
        <v>25</v>
      </c>
      <c r="I168" s="2">
        <v>25</v>
      </c>
      <c r="J168" s="2">
        <v>4</v>
      </c>
      <c r="K168" s="2" t="str">
        <f t="shared" si="5"/>
        <v>OK</v>
      </c>
    </row>
    <row r="169" spans="1:11" ht="25.5">
      <c r="A169" s="4" t="s">
        <v>45</v>
      </c>
      <c r="B169" s="2">
        <v>552</v>
      </c>
      <c r="C169" s="2">
        <v>4</v>
      </c>
      <c r="D169" s="2">
        <v>548</v>
      </c>
      <c r="E169" s="2">
        <v>177</v>
      </c>
      <c r="F169" s="2">
        <v>228</v>
      </c>
      <c r="G169" s="2">
        <v>89</v>
      </c>
      <c r="H169" s="2">
        <v>30</v>
      </c>
      <c r="I169" s="2">
        <v>22</v>
      </c>
      <c r="J169" s="2">
        <v>2</v>
      </c>
      <c r="K169" s="2" t="str">
        <f t="shared" si="5"/>
        <v>OK</v>
      </c>
    </row>
    <row r="170" spans="1:11" ht="25.5">
      <c r="A170" s="4" t="s">
        <v>43</v>
      </c>
      <c r="B170" s="2"/>
      <c r="C170" s="2"/>
      <c r="D170" s="2"/>
      <c r="E170" s="2"/>
      <c r="F170" s="2"/>
      <c r="G170" s="2"/>
      <c r="H170" s="2"/>
      <c r="I170" s="2"/>
      <c r="J170" s="2"/>
      <c r="K170" s="2" t="str">
        <f t="shared" si="5"/>
        <v>OK</v>
      </c>
    </row>
    <row r="171" spans="1:11" ht="25.5">
      <c r="A171" s="4" t="s">
        <v>136</v>
      </c>
      <c r="B171" s="2">
        <v>253</v>
      </c>
      <c r="C171" s="2">
        <v>2</v>
      </c>
      <c r="D171" s="2">
        <v>251</v>
      </c>
      <c r="E171" s="2">
        <v>76</v>
      </c>
      <c r="F171" s="2">
        <v>99</v>
      </c>
      <c r="G171" s="2">
        <v>42</v>
      </c>
      <c r="H171" s="2">
        <v>19</v>
      </c>
      <c r="I171" s="2">
        <v>14</v>
      </c>
      <c r="J171" s="2">
        <v>1</v>
      </c>
      <c r="K171" s="2" t="str">
        <f t="shared" si="5"/>
        <v>OK</v>
      </c>
    </row>
    <row r="172" spans="1:11" ht="25.5">
      <c r="A172" s="4" t="s">
        <v>131</v>
      </c>
      <c r="B172" s="2">
        <v>527</v>
      </c>
      <c r="C172" s="2">
        <v>2</v>
      </c>
      <c r="D172" s="2">
        <v>525</v>
      </c>
      <c r="E172" s="2">
        <v>164</v>
      </c>
      <c r="F172" s="2">
        <v>215</v>
      </c>
      <c r="G172" s="2">
        <v>82</v>
      </c>
      <c r="H172" s="2">
        <v>44</v>
      </c>
      <c r="I172" s="2">
        <v>17</v>
      </c>
      <c r="J172" s="2">
        <v>3</v>
      </c>
      <c r="K172" s="2" t="str">
        <f t="shared" si="5"/>
        <v>OK</v>
      </c>
    </row>
    <row r="173" spans="1:11" ht="25.5">
      <c r="A173" s="4" t="s">
        <v>170</v>
      </c>
      <c r="B173" s="2"/>
      <c r="C173" s="2"/>
      <c r="D173" s="2"/>
      <c r="E173" s="2"/>
      <c r="F173" s="2"/>
      <c r="G173" s="2"/>
      <c r="H173" s="2"/>
      <c r="I173" s="2"/>
      <c r="J173" s="2"/>
      <c r="K173" s="2" t="str">
        <f t="shared" si="5"/>
        <v>OK</v>
      </c>
    </row>
    <row r="174" spans="1:11" ht="25.5">
      <c r="A174" s="4" t="s">
        <v>27</v>
      </c>
      <c r="B174" s="2">
        <v>512</v>
      </c>
      <c r="C174" s="2">
        <v>3</v>
      </c>
      <c r="D174" s="2">
        <v>509</v>
      </c>
      <c r="E174" s="2">
        <v>153</v>
      </c>
      <c r="F174" s="2">
        <v>238</v>
      </c>
      <c r="G174" s="2">
        <v>64</v>
      </c>
      <c r="H174" s="2">
        <v>28</v>
      </c>
      <c r="I174" s="2">
        <v>25</v>
      </c>
      <c r="J174" s="2">
        <v>1</v>
      </c>
      <c r="K174" s="2" t="str">
        <f t="shared" si="5"/>
        <v>OK</v>
      </c>
    </row>
    <row r="175" spans="1:11" ht="25.5">
      <c r="A175" s="4" t="s">
        <v>194</v>
      </c>
      <c r="B175" s="2"/>
      <c r="C175" s="2"/>
      <c r="D175" s="2"/>
      <c r="E175" s="2"/>
      <c r="F175" s="2"/>
      <c r="G175" s="2"/>
      <c r="H175" s="2"/>
      <c r="I175" s="2"/>
      <c r="J175" s="2"/>
      <c r="K175" s="2" t="str">
        <f t="shared" si="5"/>
        <v>OK</v>
      </c>
    </row>
    <row r="176" spans="1:11" ht="25.5">
      <c r="A176" s="4" t="s">
        <v>119</v>
      </c>
      <c r="B176" s="2">
        <v>98</v>
      </c>
      <c r="C176" s="2">
        <v>3</v>
      </c>
      <c r="D176" s="2">
        <v>95</v>
      </c>
      <c r="E176" s="2">
        <v>28</v>
      </c>
      <c r="F176" s="2">
        <v>48</v>
      </c>
      <c r="G176" s="2">
        <v>13</v>
      </c>
      <c r="H176" s="2">
        <v>4</v>
      </c>
      <c r="I176" s="2">
        <v>1</v>
      </c>
      <c r="J176" s="2">
        <v>1</v>
      </c>
      <c r="K176" s="2" t="str">
        <f t="shared" si="5"/>
        <v>OK</v>
      </c>
    </row>
    <row r="177" spans="1:11" ht="25.5">
      <c r="A177" s="4" t="s">
        <v>121</v>
      </c>
      <c r="B177" s="2">
        <v>524</v>
      </c>
      <c r="C177" s="2">
        <v>1</v>
      </c>
      <c r="D177" s="2">
        <v>523</v>
      </c>
      <c r="E177" s="2">
        <v>177</v>
      </c>
      <c r="F177" s="2">
        <v>209</v>
      </c>
      <c r="G177" s="2">
        <v>81</v>
      </c>
      <c r="H177" s="2">
        <v>27</v>
      </c>
      <c r="I177" s="2">
        <v>25</v>
      </c>
      <c r="J177" s="2">
        <v>4</v>
      </c>
      <c r="K177" s="2" t="str">
        <f t="shared" si="5"/>
        <v>OK</v>
      </c>
    </row>
    <row r="178" spans="1:11" ht="25.5">
      <c r="A178" s="4" t="s">
        <v>118</v>
      </c>
      <c r="B178" s="2">
        <v>555</v>
      </c>
      <c r="C178" s="2">
        <v>2</v>
      </c>
      <c r="D178" s="2">
        <v>553</v>
      </c>
      <c r="E178" s="2">
        <v>170</v>
      </c>
      <c r="F178" s="2">
        <v>246</v>
      </c>
      <c r="G178" s="2">
        <v>75</v>
      </c>
      <c r="H178" s="2">
        <v>27</v>
      </c>
      <c r="I178" s="2">
        <v>32</v>
      </c>
      <c r="J178" s="2">
        <v>3</v>
      </c>
      <c r="K178" s="2" t="str">
        <f t="shared" si="5"/>
        <v>OK</v>
      </c>
    </row>
    <row r="179" spans="1:11" ht="25.5">
      <c r="A179" s="4" t="s">
        <v>62</v>
      </c>
      <c r="B179" s="2">
        <v>383</v>
      </c>
      <c r="C179" s="2">
        <v>0</v>
      </c>
      <c r="D179" s="2">
        <v>383</v>
      </c>
      <c r="E179" s="2">
        <v>134</v>
      </c>
      <c r="F179" s="2">
        <v>145</v>
      </c>
      <c r="G179" s="2">
        <v>52</v>
      </c>
      <c r="H179" s="2">
        <v>35</v>
      </c>
      <c r="I179" s="2">
        <v>16</v>
      </c>
      <c r="J179" s="2">
        <v>1</v>
      </c>
      <c r="K179" s="2" t="str">
        <f t="shared" si="5"/>
        <v>OK</v>
      </c>
    </row>
    <row r="180" spans="1:11" ht="25.5">
      <c r="A180" s="4" t="s">
        <v>63</v>
      </c>
      <c r="B180" s="2">
        <v>472</v>
      </c>
      <c r="C180" s="2">
        <v>0</v>
      </c>
      <c r="D180" s="2">
        <v>472</v>
      </c>
      <c r="E180" s="2">
        <v>145</v>
      </c>
      <c r="F180" s="2">
        <v>211</v>
      </c>
      <c r="G180" s="2">
        <v>71</v>
      </c>
      <c r="H180" s="2">
        <v>17</v>
      </c>
      <c r="I180" s="2">
        <v>26</v>
      </c>
      <c r="J180" s="2">
        <v>2</v>
      </c>
      <c r="K180" s="2" t="str">
        <f t="shared" si="5"/>
        <v>OK</v>
      </c>
    </row>
    <row r="181" spans="1:11" ht="25.5">
      <c r="A181" s="4" t="s">
        <v>199</v>
      </c>
      <c r="B181" s="2">
        <v>506</v>
      </c>
      <c r="C181" s="2">
        <v>4</v>
      </c>
      <c r="D181" s="2">
        <v>502</v>
      </c>
      <c r="E181" s="2">
        <v>149</v>
      </c>
      <c r="F181" s="2">
        <v>209</v>
      </c>
      <c r="G181" s="2">
        <v>78</v>
      </c>
      <c r="H181" s="2">
        <v>34</v>
      </c>
      <c r="I181" s="2">
        <v>32</v>
      </c>
      <c r="J181" s="2">
        <v>0</v>
      </c>
      <c r="K181" s="2" t="str">
        <f t="shared" si="5"/>
        <v>OK</v>
      </c>
    </row>
    <row r="182" spans="1:11" ht="25.5">
      <c r="A182" s="4" t="s">
        <v>181</v>
      </c>
      <c r="B182" s="2">
        <v>174</v>
      </c>
      <c r="C182" s="2">
        <v>0</v>
      </c>
      <c r="D182" s="2">
        <v>174</v>
      </c>
      <c r="E182" s="2">
        <v>64</v>
      </c>
      <c r="F182" s="2">
        <v>62</v>
      </c>
      <c r="G182" s="2">
        <v>28</v>
      </c>
      <c r="H182" s="2">
        <v>8</v>
      </c>
      <c r="I182" s="2">
        <v>10</v>
      </c>
      <c r="J182" s="2">
        <v>2</v>
      </c>
      <c r="K182" s="2" t="str">
        <f t="shared" si="5"/>
        <v>OK</v>
      </c>
    </row>
    <row r="183" spans="1:11" ht="25.5">
      <c r="A183" s="4" t="s">
        <v>109</v>
      </c>
      <c r="B183" s="2">
        <v>98</v>
      </c>
      <c r="C183" s="2">
        <v>1</v>
      </c>
      <c r="D183" s="2">
        <v>97</v>
      </c>
      <c r="E183" s="2">
        <v>25</v>
      </c>
      <c r="F183" s="2">
        <v>44</v>
      </c>
      <c r="G183" s="2">
        <v>15</v>
      </c>
      <c r="H183" s="2">
        <v>8</v>
      </c>
      <c r="I183" s="2">
        <v>4</v>
      </c>
      <c r="J183" s="2">
        <v>1</v>
      </c>
      <c r="K183" s="2" t="str">
        <f t="shared" si="5"/>
        <v>OK</v>
      </c>
    </row>
    <row r="184" spans="1:11" ht="25.5">
      <c r="A184" s="4" t="s">
        <v>102</v>
      </c>
      <c r="B184" s="2">
        <v>136</v>
      </c>
      <c r="C184" s="2">
        <v>1</v>
      </c>
      <c r="D184" s="2">
        <v>135</v>
      </c>
      <c r="E184" s="2">
        <v>32</v>
      </c>
      <c r="F184" s="2">
        <v>72</v>
      </c>
      <c r="G184" s="2">
        <v>17</v>
      </c>
      <c r="H184" s="2">
        <v>8</v>
      </c>
      <c r="I184" s="2">
        <v>4</v>
      </c>
      <c r="J184" s="2">
        <v>2</v>
      </c>
      <c r="K184" s="2" t="str">
        <f t="shared" si="5"/>
        <v>OK</v>
      </c>
    </row>
    <row r="185" spans="1:11" ht="25.5">
      <c r="A185" s="4" t="s">
        <v>202</v>
      </c>
      <c r="B185" s="2">
        <v>523</v>
      </c>
      <c r="C185" s="2">
        <v>3</v>
      </c>
      <c r="D185" s="2">
        <v>520</v>
      </c>
      <c r="E185" s="2">
        <v>154</v>
      </c>
      <c r="F185" s="2">
        <v>207</v>
      </c>
      <c r="G185" s="2">
        <v>92</v>
      </c>
      <c r="H185" s="2">
        <v>28</v>
      </c>
      <c r="I185" s="2">
        <v>37</v>
      </c>
      <c r="J185" s="2">
        <v>2</v>
      </c>
      <c r="K185" s="2" t="str">
        <f t="shared" si="5"/>
        <v>OK</v>
      </c>
    </row>
    <row r="186" spans="1:11" ht="25.5">
      <c r="A186" s="4" t="s">
        <v>46</v>
      </c>
      <c r="B186" s="2">
        <v>564</v>
      </c>
      <c r="C186" s="2">
        <v>0</v>
      </c>
      <c r="D186" s="2">
        <v>564</v>
      </c>
      <c r="E186" s="2">
        <v>160</v>
      </c>
      <c r="F186" s="2">
        <v>228</v>
      </c>
      <c r="G186" s="2">
        <v>86</v>
      </c>
      <c r="H186" s="2">
        <v>38</v>
      </c>
      <c r="I186" s="2">
        <v>52</v>
      </c>
      <c r="J186" s="2">
        <v>0</v>
      </c>
      <c r="K186" s="2" t="str">
        <f t="shared" si="5"/>
        <v>OK</v>
      </c>
    </row>
    <row r="187" spans="1:11" ht="25.5">
      <c r="A187" s="4" t="s">
        <v>67</v>
      </c>
      <c r="B187" s="2">
        <v>518</v>
      </c>
      <c r="C187" s="2">
        <v>2</v>
      </c>
      <c r="D187" s="2">
        <v>516</v>
      </c>
      <c r="E187" s="2">
        <v>166</v>
      </c>
      <c r="F187" s="2">
        <v>209</v>
      </c>
      <c r="G187" s="2">
        <v>88</v>
      </c>
      <c r="H187" s="2">
        <v>15</v>
      </c>
      <c r="I187" s="2">
        <v>36</v>
      </c>
      <c r="J187" s="2">
        <v>2</v>
      </c>
      <c r="K187" s="2" t="str">
        <f t="shared" si="5"/>
        <v>OK</v>
      </c>
    </row>
    <row r="188" spans="1:11" ht="25.5">
      <c r="A188" s="4" t="s">
        <v>187</v>
      </c>
      <c r="B188" s="2">
        <v>314</v>
      </c>
      <c r="C188" s="2">
        <v>1</v>
      </c>
      <c r="D188" s="2">
        <v>313</v>
      </c>
      <c r="E188" s="2">
        <v>103</v>
      </c>
      <c r="F188" s="2">
        <v>140</v>
      </c>
      <c r="G188" s="2">
        <v>47</v>
      </c>
      <c r="H188" s="2">
        <v>13</v>
      </c>
      <c r="I188" s="2">
        <v>8</v>
      </c>
      <c r="J188" s="2">
        <v>2</v>
      </c>
      <c r="K188" s="2" t="str">
        <f t="shared" si="5"/>
        <v>OK</v>
      </c>
    </row>
    <row r="189" spans="1:11" ht="25.5">
      <c r="A189" s="4" t="s">
        <v>6</v>
      </c>
      <c r="B189" s="2">
        <v>337</v>
      </c>
      <c r="C189" s="2">
        <v>1</v>
      </c>
      <c r="D189" s="2">
        <v>336</v>
      </c>
      <c r="E189" s="2">
        <v>109</v>
      </c>
      <c r="F189" s="2">
        <v>134</v>
      </c>
      <c r="G189" s="2">
        <v>55</v>
      </c>
      <c r="H189" s="2">
        <v>12</v>
      </c>
      <c r="I189" s="2">
        <v>26</v>
      </c>
      <c r="J189" s="2">
        <v>0</v>
      </c>
      <c r="K189" s="2" t="str">
        <f t="shared" si="5"/>
        <v>OK</v>
      </c>
    </row>
    <row r="190" spans="1:11" ht="25.5">
      <c r="A190" s="4" t="s">
        <v>82</v>
      </c>
      <c r="B190" s="2">
        <v>297</v>
      </c>
      <c r="C190" s="2">
        <v>0</v>
      </c>
      <c r="D190" s="2">
        <v>297</v>
      </c>
      <c r="E190" s="2">
        <v>101</v>
      </c>
      <c r="F190" s="2">
        <v>115</v>
      </c>
      <c r="G190" s="2">
        <v>41</v>
      </c>
      <c r="H190" s="2">
        <v>24</v>
      </c>
      <c r="I190" s="2">
        <v>15</v>
      </c>
      <c r="J190" s="2">
        <v>1</v>
      </c>
      <c r="K190" s="2" t="str">
        <f t="shared" si="5"/>
        <v>OK</v>
      </c>
    </row>
    <row r="191" spans="1:11" ht="25.5">
      <c r="A191" s="4" t="s">
        <v>95</v>
      </c>
      <c r="B191" s="2">
        <v>404</v>
      </c>
      <c r="C191" s="2">
        <v>2</v>
      </c>
      <c r="D191" s="2">
        <v>402</v>
      </c>
      <c r="E191" s="2">
        <v>146</v>
      </c>
      <c r="F191" s="2">
        <v>158</v>
      </c>
      <c r="G191" s="2">
        <v>51</v>
      </c>
      <c r="H191" s="2">
        <v>28</v>
      </c>
      <c r="I191" s="2">
        <v>19</v>
      </c>
      <c r="J191" s="2">
        <v>0</v>
      </c>
      <c r="K191" s="2" t="str">
        <f t="shared" si="5"/>
        <v>OK</v>
      </c>
    </row>
    <row r="192" spans="1:11" ht="25.5">
      <c r="A192" s="4" t="s">
        <v>98</v>
      </c>
      <c r="B192" s="2">
        <v>402</v>
      </c>
      <c r="C192" s="2">
        <v>0</v>
      </c>
      <c r="D192" s="2">
        <v>402</v>
      </c>
      <c r="E192" s="2">
        <v>140</v>
      </c>
      <c r="F192" s="2">
        <v>160</v>
      </c>
      <c r="G192" s="2">
        <v>66</v>
      </c>
      <c r="H192" s="2">
        <v>14</v>
      </c>
      <c r="I192" s="2">
        <v>20</v>
      </c>
      <c r="J192" s="2">
        <v>2</v>
      </c>
      <c r="K192" s="2" t="str">
        <f t="shared" si="5"/>
        <v>OK</v>
      </c>
    </row>
    <row r="193" spans="1:11" ht="25.5">
      <c r="A193" s="4" t="s">
        <v>94</v>
      </c>
      <c r="B193" s="2"/>
      <c r="C193" s="2"/>
      <c r="D193" s="2"/>
      <c r="E193" s="2"/>
      <c r="F193" s="2"/>
      <c r="G193" s="2"/>
      <c r="H193" s="2"/>
      <c r="I193" s="2"/>
      <c r="J193" s="2"/>
      <c r="K193" s="2" t="str">
        <f t="shared" si="5"/>
        <v>OK</v>
      </c>
    </row>
    <row r="194" spans="1:11" ht="25.5">
      <c r="A194" s="4" t="s">
        <v>145</v>
      </c>
      <c r="B194" s="2">
        <v>325</v>
      </c>
      <c r="C194" s="2">
        <v>1</v>
      </c>
      <c r="D194" s="2">
        <v>324</v>
      </c>
      <c r="E194" s="2">
        <v>103</v>
      </c>
      <c r="F194" s="2">
        <v>155</v>
      </c>
      <c r="G194" s="2">
        <v>32</v>
      </c>
      <c r="H194" s="2">
        <v>10</v>
      </c>
      <c r="I194" s="2">
        <v>24</v>
      </c>
      <c r="J194" s="2">
        <v>0</v>
      </c>
      <c r="K194" s="2" t="str">
        <f>IF(AND((D194=(((((E194+F194)+G194)+H194)+I194)+J194)),((B194-C194)=D194)),"OK","Problème")</f>
        <v>OK</v>
      </c>
    </row>
    <row r="195" spans="1:11" ht="25.5">
      <c r="A195" s="4" t="s">
        <v>78</v>
      </c>
      <c r="B195" s="2">
        <v>215</v>
      </c>
      <c r="C195" s="2">
        <v>0</v>
      </c>
      <c r="D195" s="2">
        <v>215</v>
      </c>
      <c r="E195" s="2">
        <v>71</v>
      </c>
      <c r="F195" s="2">
        <v>83</v>
      </c>
      <c r="G195" s="2">
        <v>29</v>
      </c>
      <c r="H195" s="2">
        <v>28</v>
      </c>
      <c r="I195" s="2">
        <v>4</v>
      </c>
      <c r="J195" s="2">
        <v>0</v>
      </c>
      <c r="K195" s="2" t="str">
        <f>IF(AND((D195=(((((E195+F195)+G195)+H195)+I195)+J195)),((B195-C195)=D195)),"OK","Problème")</f>
        <v>OK</v>
      </c>
    </row>
    <row r="196" spans="1:11" ht="12.75">
      <c r="A196" s="2" t="s">
        <v>169</v>
      </c>
      <c r="B196" s="2">
        <f aca="true" t="shared" si="6" ref="B196:J196">SUM(B2:B195)</f>
        <v>68235</v>
      </c>
      <c r="C196" s="2">
        <f t="shared" si="6"/>
        <v>213</v>
      </c>
      <c r="D196" s="2">
        <f t="shared" si="6"/>
        <v>68022</v>
      </c>
      <c r="E196" s="2">
        <f t="shared" si="6"/>
        <v>21686</v>
      </c>
      <c r="F196" s="2">
        <f t="shared" si="6"/>
        <v>27735</v>
      </c>
      <c r="G196" s="2">
        <f t="shared" si="6"/>
        <v>11078</v>
      </c>
      <c r="H196" s="2">
        <f t="shared" si="6"/>
        <v>3843</v>
      </c>
      <c r="I196" s="2">
        <f t="shared" si="6"/>
        <v>3446</v>
      </c>
      <c r="J196" s="2">
        <f t="shared" si="6"/>
        <v>234</v>
      </c>
      <c r="K196" s="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pane ySplit="1" topLeftCell="BM2" activePane="bottomLeft" state="frozen"/>
      <selection pane="topLeft" activeCell="A1" sqref="A1"/>
      <selection pane="bottomLeft" activeCell="B27" sqref="B27"/>
    </sheetView>
  </sheetViews>
  <sheetFormatPr defaultColWidth="11.421875" defaultRowHeight="12.75" customHeight="1"/>
  <cols>
    <col min="1" max="1" width="21.8515625" style="0" customWidth="1"/>
    <col min="2" max="2" width="15.7109375" style="0" customWidth="1"/>
    <col min="3" max="9" width="18.7109375" style="0" customWidth="1"/>
    <col min="10" max="16384" width="9.140625" style="0" customWidth="1"/>
  </cols>
  <sheetData>
    <row r="1" spans="1:9" ht="12.75">
      <c r="A1" s="6"/>
      <c r="B1" s="2"/>
      <c r="C1" s="3" t="str">
        <f>'Bureaux de Vote'!E1</f>
        <v>Aubry</v>
      </c>
      <c r="D1" s="3" t="str">
        <f>'Bureaux de Vote'!F1</f>
        <v>Hollande</v>
      </c>
      <c r="E1" s="3" t="str">
        <f>'Bureaux de Vote'!G1</f>
        <v>Montebourg</v>
      </c>
      <c r="F1" s="3" t="str">
        <f>'Bureaux de Vote'!H1</f>
        <v>Royal</v>
      </c>
      <c r="G1" s="3" t="str">
        <f>'Bureaux de Vote'!I1</f>
        <v>Valls</v>
      </c>
      <c r="H1" s="3" t="str">
        <f>'Bureaux de Vote'!J1</f>
        <v>Baylet</v>
      </c>
      <c r="I1" s="3" t="s">
        <v>169</v>
      </c>
    </row>
    <row r="2" spans="1:9" ht="12.75">
      <c r="A2" s="15" t="s">
        <v>140</v>
      </c>
      <c r="B2" s="2" t="s">
        <v>105</v>
      </c>
      <c r="C2" s="2">
        <f>SUM('Bureaux de Vote'!E11:E13)</f>
        <v>336</v>
      </c>
      <c r="D2" s="2">
        <f>SUM('Bureaux de Vote'!F11:F13)</f>
        <v>399</v>
      </c>
      <c r="E2" s="2">
        <f>SUM('Bureaux de Vote'!G11:G13)</f>
        <v>190</v>
      </c>
      <c r="F2" s="2">
        <f>SUM('Bureaux de Vote'!H11:H13)</f>
        <v>63</v>
      </c>
      <c r="G2" s="2">
        <f>SUM('Bureaux de Vote'!I11:I13)</f>
        <v>37</v>
      </c>
      <c r="H2" s="2">
        <f>SUM('Bureaux de Vote'!J11:J13)</f>
        <v>2</v>
      </c>
      <c r="I2" s="2">
        <f>SUM(C2:H2)</f>
        <v>1027</v>
      </c>
    </row>
    <row r="3" spans="1:9" ht="12.75">
      <c r="A3" s="16"/>
      <c r="B3" s="2" t="s">
        <v>173</v>
      </c>
      <c r="C3" s="7">
        <f aca="true" t="shared" si="0" ref="C3:H3">C2/$I2</f>
        <v>0.32716650438169426</v>
      </c>
      <c r="D3" s="7">
        <f t="shared" si="0"/>
        <v>0.3885102239532619</v>
      </c>
      <c r="E3" s="7">
        <f t="shared" si="0"/>
        <v>0.18500486854917234</v>
      </c>
      <c r="F3" s="7">
        <f t="shared" si="0"/>
        <v>0.06134371957156767</v>
      </c>
      <c r="G3" s="7">
        <f t="shared" si="0"/>
        <v>0.03602726387536514</v>
      </c>
      <c r="H3" s="7">
        <f t="shared" si="0"/>
        <v>0.0019474196689386564</v>
      </c>
      <c r="I3" s="7"/>
    </row>
    <row r="4" spans="1:9" ht="12.75">
      <c r="A4" s="12" t="s">
        <v>208</v>
      </c>
      <c r="B4" s="2" t="s">
        <v>105</v>
      </c>
      <c r="C4" s="2">
        <f>SUM('Bureaux de Vote'!E24:E27)</f>
        <v>398</v>
      </c>
      <c r="D4" s="2">
        <f>SUM('Bureaux de Vote'!F24:F27)</f>
        <v>568</v>
      </c>
      <c r="E4" s="2">
        <f>SUM('Bureaux de Vote'!G24:G27)</f>
        <v>207</v>
      </c>
      <c r="F4" s="2">
        <f>SUM('Bureaux de Vote'!H24:H27)</f>
        <v>72</v>
      </c>
      <c r="G4" s="2">
        <f>SUM('Bureaux de Vote'!I24:I27)</f>
        <v>58</v>
      </c>
      <c r="H4" s="2">
        <f>SUM('Bureaux de Vote'!J24:J27)</f>
        <v>4</v>
      </c>
      <c r="I4" s="2">
        <f>SUM(C4:H4)</f>
        <v>1307</v>
      </c>
    </row>
    <row r="5" spans="1:9" ht="12.75">
      <c r="A5" s="14"/>
      <c r="B5" s="2" t="s">
        <v>173</v>
      </c>
      <c r="C5" s="7">
        <f aca="true" t="shared" si="1" ref="C5:H5">C4/$I4</f>
        <v>0.3045141545524101</v>
      </c>
      <c r="D5" s="7">
        <f t="shared" si="1"/>
        <v>0.4345830145371079</v>
      </c>
      <c r="E5" s="7">
        <f t="shared" si="1"/>
        <v>0.15837796480489671</v>
      </c>
      <c r="F5" s="7">
        <f t="shared" si="1"/>
        <v>0.05508798775822494</v>
      </c>
      <c r="G5" s="7">
        <f t="shared" si="1"/>
        <v>0.04437643458301454</v>
      </c>
      <c r="H5" s="7">
        <f t="shared" si="1"/>
        <v>0.00306044376434583</v>
      </c>
      <c r="I5" s="2"/>
    </row>
    <row r="6" spans="1:9" ht="12.75">
      <c r="A6" s="12" t="s">
        <v>9</v>
      </c>
      <c r="B6" s="2" t="s">
        <v>105</v>
      </c>
      <c r="C6" s="2">
        <f>SUM('Bureaux de Vote'!E49:E51)</f>
        <v>570</v>
      </c>
      <c r="D6" s="2">
        <f>SUM('Bureaux de Vote'!F49:F51)</f>
        <v>737</v>
      </c>
      <c r="E6" s="2">
        <f>SUM('Bureaux de Vote'!G49:G51)</f>
        <v>305</v>
      </c>
      <c r="F6" s="2">
        <f>SUM('Bureaux de Vote'!H49:H51)</f>
        <v>91</v>
      </c>
      <c r="G6" s="2">
        <f>SUM('Bureaux de Vote'!I49:I51)</f>
        <v>117</v>
      </c>
      <c r="H6" s="2">
        <f>SUM('Bureaux de Vote'!J49:J51)</f>
        <v>3</v>
      </c>
      <c r="I6" s="2">
        <f>SUM(C6:H6)</f>
        <v>1823</v>
      </c>
    </row>
    <row r="7" spans="1:9" ht="12.75">
      <c r="A7" s="14"/>
      <c r="B7" s="2" t="s">
        <v>173</v>
      </c>
      <c r="C7" s="7">
        <f aca="true" t="shared" si="2" ref="C7:H7">C6/$I6</f>
        <v>0.3126714207350521</v>
      </c>
      <c r="D7" s="7">
        <f t="shared" si="2"/>
        <v>0.40427866154690073</v>
      </c>
      <c r="E7" s="7">
        <f t="shared" si="2"/>
        <v>0.16730663741086121</v>
      </c>
      <c r="F7" s="7">
        <f t="shared" si="2"/>
        <v>0.049917718047174986</v>
      </c>
      <c r="G7" s="7">
        <f t="shared" si="2"/>
        <v>0.0641799232035107</v>
      </c>
      <c r="H7" s="7">
        <f t="shared" si="2"/>
        <v>0.0016456390565002743</v>
      </c>
      <c r="I7" s="2"/>
    </row>
    <row r="8" spans="1:9" ht="12.75">
      <c r="A8" s="12" t="s">
        <v>122</v>
      </c>
      <c r="B8" s="2" t="s">
        <v>105</v>
      </c>
      <c r="C8" s="2">
        <f>SUM('Bureaux de Vote'!E72:E119)</f>
        <v>5214</v>
      </c>
      <c r="D8" s="2">
        <f>SUM('Bureaux de Vote'!F72:F119)</f>
        <v>5864</v>
      </c>
      <c r="E8" s="2">
        <f>SUM('Bureaux de Vote'!G72:G119)</f>
        <v>2639</v>
      </c>
      <c r="F8" s="2">
        <f>SUM('Bureaux de Vote'!H72:H119)</f>
        <v>860</v>
      </c>
      <c r="G8" s="2">
        <f>SUM('Bureaux de Vote'!I72:I119)</f>
        <v>804</v>
      </c>
      <c r="H8" s="2">
        <f>SUM('Bureaux de Vote'!J72:J119)</f>
        <v>60</v>
      </c>
      <c r="I8" s="2">
        <f>SUM(C8:H8)</f>
        <v>15441</v>
      </c>
    </row>
    <row r="9" spans="1:9" ht="12.75">
      <c r="A9" s="14"/>
      <c r="B9" s="2" t="s">
        <v>173</v>
      </c>
      <c r="C9" s="7">
        <f aca="true" t="shared" si="3" ref="C9:H9">C8/$I8</f>
        <v>0.33767243054206336</v>
      </c>
      <c r="D9" s="7">
        <f t="shared" si="3"/>
        <v>0.379768149731235</v>
      </c>
      <c r="E9" s="7">
        <f t="shared" si="3"/>
        <v>0.17090861990803705</v>
      </c>
      <c r="F9" s="7">
        <f t="shared" si="3"/>
        <v>0.05569587461951946</v>
      </c>
      <c r="G9" s="7">
        <f t="shared" si="3"/>
        <v>0.05206916650476005</v>
      </c>
      <c r="H9" s="7">
        <f t="shared" si="3"/>
        <v>0.0038857586943850785</v>
      </c>
      <c r="I9" s="2"/>
    </row>
    <row r="10" spans="1:9" ht="12.75">
      <c r="A10" s="12" t="s">
        <v>203</v>
      </c>
      <c r="B10" s="2" t="s">
        <v>105</v>
      </c>
      <c r="C10" s="2">
        <f>SUM('Bureaux de Vote'!E122:E124)</f>
        <v>612</v>
      </c>
      <c r="D10" s="2">
        <f>SUM('Bureaux de Vote'!F122:F124)</f>
        <v>872</v>
      </c>
      <c r="E10" s="2">
        <f>SUM('Bureaux de Vote'!G122:G124)</f>
        <v>326</v>
      </c>
      <c r="F10" s="2">
        <f>SUM('Bureaux de Vote'!H122:H124)</f>
        <v>106</v>
      </c>
      <c r="G10" s="2">
        <f>SUM('Bureaux de Vote'!I122:I124)</f>
        <v>122</v>
      </c>
      <c r="H10" s="2">
        <f>SUM('Bureaux de Vote'!J122:J124)</f>
        <v>4</v>
      </c>
      <c r="I10" s="2">
        <f>SUM(C10:H10)</f>
        <v>2042</v>
      </c>
    </row>
    <row r="11" spans="1:9" ht="12.75">
      <c r="A11" s="13"/>
      <c r="B11" s="2" t="s">
        <v>173</v>
      </c>
      <c r="C11" s="7">
        <f aca="true" t="shared" si="4" ref="C11:H11">C10/$I10</f>
        <v>0.2997061704211557</v>
      </c>
      <c r="D11" s="7">
        <f t="shared" si="4"/>
        <v>0.42703232125367285</v>
      </c>
      <c r="E11" s="7">
        <f t="shared" si="4"/>
        <v>0.15964740450538686</v>
      </c>
      <c r="F11" s="7">
        <f t="shared" si="4"/>
        <v>0.05190989226248776</v>
      </c>
      <c r="G11" s="7">
        <f t="shared" si="4"/>
        <v>0.059745347698334964</v>
      </c>
      <c r="H11" s="7">
        <f t="shared" si="4"/>
        <v>0.0019588638589618022</v>
      </c>
      <c r="I11" s="2"/>
    </row>
    <row r="12" spans="1:9" ht="12.75">
      <c r="A12" s="12" t="s">
        <v>52</v>
      </c>
      <c r="B12" s="2" t="s">
        <v>105</v>
      </c>
      <c r="C12" s="2">
        <f>SUM('Bureaux de Vote'!E145:E154)</f>
        <v>976</v>
      </c>
      <c r="D12" s="2">
        <f>SUM('Bureaux de Vote'!F145:F154)</f>
        <v>1412</v>
      </c>
      <c r="E12" s="2">
        <f>SUM('Bureaux de Vote'!G145:G154)</f>
        <v>467</v>
      </c>
      <c r="F12" s="2">
        <f>SUM('Bureaux de Vote'!H145:H154)</f>
        <v>169</v>
      </c>
      <c r="G12" s="2">
        <f>SUM('Bureaux de Vote'!I145:I154)</f>
        <v>142</v>
      </c>
      <c r="H12" s="2">
        <f>SUM('Bureaux de Vote'!J145:J154)</f>
        <v>9</v>
      </c>
      <c r="I12" s="2">
        <f>SUM(C12:H12)</f>
        <v>3175</v>
      </c>
    </row>
    <row r="13" spans="1:9" ht="12.75">
      <c r="A13" s="14"/>
      <c r="B13" s="2" t="s">
        <v>173</v>
      </c>
      <c r="C13" s="7">
        <f aca="true" t="shared" si="5" ref="C13:H13">C12/$I12</f>
        <v>0.3074015748031496</v>
      </c>
      <c r="D13" s="7">
        <f t="shared" si="5"/>
        <v>0.4447244094488189</v>
      </c>
      <c r="E13" s="7">
        <f t="shared" si="5"/>
        <v>0.14708661417322835</v>
      </c>
      <c r="F13" s="7">
        <f t="shared" si="5"/>
        <v>0.053228346456692915</v>
      </c>
      <c r="G13" s="7">
        <f t="shared" si="5"/>
        <v>0.0447244094488189</v>
      </c>
      <c r="H13" s="7">
        <f t="shared" si="5"/>
        <v>0.0028346456692913387</v>
      </c>
      <c r="I13" s="2"/>
    </row>
    <row r="14" spans="1:9" ht="12.75">
      <c r="A14" s="12" t="s">
        <v>162</v>
      </c>
      <c r="B14" s="2" t="s">
        <v>105</v>
      </c>
      <c r="C14" s="2">
        <f>SUM('Bureaux de Vote'!E177:E178)</f>
        <v>347</v>
      </c>
      <c r="D14" s="2">
        <f>SUM('Bureaux de Vote'!F177:F178)</f>
        <v>455</v>
      </c>
      <c r="E14" s="2">
        <f>SUM('Bureaux de Vote'!G177:G178)</f>
        <v>156</v>
      </c>
      <c r="F14" s="2">
        <f>SUM('Bureaux de Vote'!H177:H178)</f>
        <v>54</v>
      </c>
      <c r="G14" s="2">
        <f>SUM('Bureaux de Vote'!I177:I178)</f>
        <v>57</v>
      </c>
      <c r="H14" s="2">
        <f>SUM('Bureaux de Vote'!J177:J178)</f>
        <v>7</v>
      </c>
      <c r="I14" s="2">
        <f>SUM(C14:H14)</f>
        <v>1076</v>
      </c>
    </row>
    <row r="15" spans="1:9" ht="12.75">
      <c r="A15" s="14"/>
      <c r="B15" s="2" t="s">
        <v>173</v>
      </c>
      <c r="C15" s="7">
        <f aca="true" t="shared" si="6" ref="C15:H15">C14/$I14</f>
        <v>0.3224907063197026</v>
      </c>
      <c r="D15" s="7">
        <f t="shared" si="6"/>
        <v>0.4228624535315985</v>
      </c>
      <c r="E15" s="7">
        <f t="shared" si="6"/>
        <v>0.1449814126394052</v>
      </c>
      <c r="F15" s="7">
        <f t="shared" si="6"/>
        <v>0.05018587360594796</v>
      </c>
      <c r="G15" s="7">
        <f t="shared" si="6"/>
        <v>0.05297397769516728</v>
      </c>
      <c r="H15" s="7">
        <f t="shared" si="6"/>
        <v>0.006505576208178439</v>
      </c>
      <c r="I15" s="2"/>
    </row>
    <row r="16" spans="1:9" ht="12.75">
      <c r="A16" s="12" t="s">
        <v>180</v>
      </c>
      <c r="B16" s="2" t="s">
        <v>105</v>
      </c>
      <c r="C16" s="2">
        <f>SUM('Bureaux de Vote'!E163:E171)</f>
        <v>1107</v>
      </c>
      <c r="D16" s="2">
        <f>SUM('Bureaux de Vote'!F163:F171)</f>
        <v>1561</v>
      </c>
      <c r="E16" s="2">
        <f>SUM('Bureaux de Vote'!G163:G171)</f>
        <v>629</v>
      </c>
      <c r="F16" s="2">
        <f>SUM('Bureaux de Vote'!H163:H171)</f>
        <v>215</v>
      </c>
      <c r="G16" s="2">
        <f>SUM('Bureaux de Vote'!I163:I171)</f>
        <v>182</v>
      </c>
      <c r="H16" s="2">
        <f>SUM('Bureaux de Vote'!J163:J171)</f>
        <v>14</v>
      </c>
      <c r="I16" s="2">
        <f>SUM(C16:H16)</f>
        <v>3708</v>
      </c>
    </row>
    <row r="17" spans="1:9" ht="12.75">
      <c r="A17" s="13"/>
      <c r="B17" s="2" t="s">
        <v>173</v>
      </c>
      <c r="C17" s="7">
        <f aca="true" t="shared" si="7" ref="C17:H17">C16/$I16</f>
        <v>0.29854368932038833</v>
      </c>
      <c r="D17" s="7">
        <f t="shared" si="7"/>
        <v>0.4209816612729234</v>
      </c>
      <c r="E17" s="7">
        <f t="shared" si="7"/>
        <v>0.16963322545846818</v>
      </c>
      <c r="F17" s="7">
        <f t="shared" si="7"/>
        <v>0.057982740021574976</v>
      </c>
      <c r="G17" s="7">
        <f t="shared" si="7"/>
        <v>0.04908306364617044</v>
      </c>
      <c r="H17" s="7">
        <f t="shared" si="7"/>
        <v>0.0037756202804746495</v>
      </c>
      <c r="I17" s="2"/>
    </row>
    <row r="18" spans="1:9" ht="12.75">
      <c r="A18" s="12" t="s">
        <v>146</v>
      </c>
      <c r="B18" s="2" t="s">
        <v>105</v>
      </c>
      <c r="C18" s="2">
        <f>SUM('Bureaux de Vote'!E173:E175)</f>
        <v>153</v>
      </c>
      <c r="D18" s="2">
        <f>SUM('Bureaux de Vote'!F173:F175)</f>
        <v>238</v>
      </c>
      <c r="E18" s="2">
        <f>SUM('Bureaux de Vote'!G173:G175)</f>
        <v>64</v>
      </c>
      <c r="F18" s="2">
        <f>SUM('Bureaux de Vote'!H173:H175)</f>
        <v>28</v>
      </c>
      <c r="G18" s="2">
        <f>SUM('Bureaux de Vote'!I173:I175)</f>
        <v>25</v>
      </c>
      <c r="H18" s="2">
        <f>SUM('Bureaux de Vote'!J173:J175)</f>
        <v>1</v>
      </c>
      <c r="I18" s="2">
        <f>SUM(C18:H18)</f>
        <v>509</v>
      </c>
    </row>
    <row r="19" spans="1:9" ht="12.75">
      <c r="A19" s="13"/>
      <c r="B19" s="2" t="s">
        <v>173</v>
      </c>
      <c r="C19" s="7">
        <f aca="true" t="shared" si="8" ref="C19:H19">C18/$I18</f>
        <v>0.3005893909626719</v>
      </c>
      <c r="D19" s="7">
        <f t="shared" si="8"/>
        <v>0.4675834970530452</v>
      </c>
      <c r="E19" s="7">
        <f t="shared" si="8"/>
        <v>0.12573673870333987</v>
      </c>
      <c r="F19" s="7">
        <f t="shared" si="8"/>
        <v>0.0550098231827112</v>
      </c>
      <c r="G19" s="7">
        <f t="shared" si="8"/>
        <v>0.04911591355599214</v>
      </c>
      <c r="H19" s="7">
        <f t="shared" si="8"/>
        <v>0.0019646365422396855</v>
      </c>
      <c r="I19" s="2"/>
    </row>
    <row r="20" spans="1:9" ht="12.75">
      <c r="A20" s="12" t="s">
        <v>198</v>
      </c>
      <c r="B20" s="2" t="s">
        <v>105</v>
      </c>
      <c r="C20" s="2">
        <f>SUM('Bureaux de Vote'!E133:E138)</f>
        <v>1076</v>
      </c>
      <c r="D20" s="2">
        <f>SUM('Bureaux de Vote'!F133:F138)</f>
        <v>1217</v>
      </c>
      <c r="E20" s="2">
        <f>SUM('Bureaux de Vote'!G133:G138)</f>
        <v>504</v>
      </c>
      <c r="F20" s="2">
        <f>SUM('Bureaux de Vote'!H133:H138)</f>
        <v>139</v>
      </c>
      <c r="G20" s="2">
        <f>SUM('Bureaux de Vote'!I133:I138)</f>
        <v>122</v>
      </c>
      <c r="H20" s="2">
        <f>SUM('Bureaux de Vote'!J133:J138)</f>
        <v>7</v>
      </c>
      <c r="I20" s="2">
        <f>SUM(C20:H20)</f>
        <v>3065</v>
      </c>
    </row>
    <row r="21" spans="1:9" ht="12.75">
      <c r="A21" s="13"/>
      <c r="B21" s="2" t="s">
        <v>173</v>
      </c>
      <c r="C21" s="7">
        <f aca="true" t="shared" si="9" ref="C21:H21">C20/$I20</f>
        <v>0.3510603588907015</v>
      </c>
      <c r="D21" s="7">
        <f t="shared" si="9"/>
        <v>0.3970636215334421</v>
      </c>
      <c r="E21" s="7">
        <f t="shared" si="9"/>
        <v>0.16443719412724306</v>
      </c>
      <c r="F21" s="7">
        <f t="shared" si="9"/>
        <v>0.04535073409461664</v>
      </c>
      <c r="G21" s="7">
        <f t="shared" si="9"/>
        <v>0.039804241435562805</v>
      </c>
      <c r="H21" s="7">
        <f t="shared" si="9"/>
        <v>0.0022838499184339315</v>
      </c>
      <c r="I21" s="2"/>
    </row>
    <row r="22" spans="1:9" ht="12.75">
      <c r="A22" s="15" t="s">
        <v>110</v>
      </c>
      <c r="B22" s="2" t="s">
        <v>105</v>
      </c>
      <c r="C22" s="2">
        <f>SUM('Bureaux de Vote'!E191:E194)</f>
        <v>389</v>
      </c>
      <c r="D22" s="2">
        <f>SUM('Bureaux de Vote'!F191:F194)</f>
        <v>473</v>
      </c>
      <c r="E22" s="2">
        <f>SUM('Bureaux de Vote'!G191:G194)</f>
        <v>149</v>
      </c>
      <c r="F22" s="2">
        <f>SUM('Bureaux de Vote'!H191:H194)</f>
        <v>52</v>
      </c>
      <c r="G22" s="2">
        <f>SUM('Bureaux de Vote'!I191:I194)</f>
        <v>63</v>
      </c>
      <c r="H22" s="2">
        <f>SUM('Bureaux de Vote'!J191:J194)</f>
        <v>2</v>
      </c>
      <c r="I22" s="2">
        <f>SUM(C22:H22)</f>
        <v>1128</v>
      </c>
    </row>
    <row r="23" spans="1:9" ht="12.75">
      <c r="A23" s="21"/>
      <c r="B23" s="2" t="s">
        <v>173</v>
      </c>
      <c r="C23" s="7">
        <f aca="true" t="shared" si="10" ref="C23:H23">C22/$I22</f>
        <v>0.3448581560283688</v>
      </c>
      <c r="D23" s="7">
        <f t="shared" si="10"/>
        <v>0.41932624113475175</v>
      </c>
      <c r="E23" s="7">
        <f t="shared" si="10"/>
        <v>0.1320921985815603</v>
      </c>
      <c r="F23" s="7">
        <f t="shared" si="10"/>
        <v>0.04609929078014184</v>
      </c>
      <c r="G23" s="7">
        <f t="shared" si="10"/>
        <v>0.05585106382978723</v>
      </c>
      <c r="H23" s="7">
        <f t="shared" si="10"/>
        <v>0.0017730496453900709</v>
      </c>
      <c r="I23" s="2"/>
    </row>
    <row r="24" spans="2:9" ht="12.75">
      <c r="B24" s="8"/>
      <c r="C24" s="8"/>
      <c r="D24" s="8"/>
      <c r="E24" s="8"/>
      <c r="F24" s="8"/>
      <c r="G24" s="8"/>
      <c r="H24" s="8"/>
      <c r="I24" s="8"/>
    </row>
  </sheetData>
  <mergeCells count="11">
    <mergeCell ref="A2:A3"/>
    <mergeCell ref="A4:A5"/>
    <mergeCell ref="A6:A7"/>
    <mergeCell ref="A8:A9"/>
    <mergeCell ref="A18:A19"/>
    <mergeCell ref="A20:A21"/>
    <mergeCell ref="A22:A23"/>
    <mergeCell ref="A10:A11"/>
    <mergeCell ref="A12:A13"/>
    <mergeCell ref="A14:A15"/>
    <mergeCell ref="A16:A17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C6" sqref="C6"/>
    </sheetView>
  </sheetViews>
  <sheetFormatPr defaultColWidth="11.421875" defaultRowHeight="13.5" customHeight="1"/>
  <cols>
    <col min="1" max="1" width="23.28125" style="0" customWidth="1"/>
    <col min="2" max="7" width="16.7109375" style="0" customWidth="1"/>
    <col min="8" max="8" width="19.421875" style="0" customWidth="1"/>
    <col min="9" max="16384" width="9.140625" style="0" customWidth="1"/>
  </cols>
  <sheetData>
    <row r="1" spans="1:8" ht="12.75">
      <c r="A1" s="6"/>
      <c r="B1" s="2" t="str">
        <f>'Bureaux de Vote'!E1</f>
        <v>Aubry</v>
      </c>
      <c r="C1" s="2" t="str">
        <f>'Bureaux de Vote'!F1</f>
        <v>Hollande</v>
      </c>
      <c r="D1" s="2" t="str">
        <f>'Bureaux de Vote'!G1</f>
        <v>Montebourg</v>
      </c>
      <c r="E1" s="2" t="str">
        <f>'Bureaux de Vote'!H1</f>
        <v>Royal</v>
      </c>
      <c r="F1" s="2" t="str">
        <f>'Bureaux de Vote'!I1</f>
        <v>Valls</v>
      </c>
      <c r="G1" s="2" t="str">
        <f>'Bureaux de Vote'!J1</f>
        <v>Baylet</v>
      </c>
      <c r="H1" s="2" t="s">
        <v>169</v>
      </c>
    </row>
    <row r="2" spans="1:8" ht="12.75">
      <c r="A2" s="2" t="s">
        <v>105</v>
      </c>
      <c r="B2" s="2">
        <f>SUM('Bureaux de Vote'!E2:E195)</f>
        <v>21686</v>
      </c>
      <c r="C2" s="2">
        <f>SUM('Bureaux de Vote'!F2:F195)</f>
        <v>27735</v>
      </c>
      <c r="D2" s="2">
        <f>SUM('Bureaux de Vote'!G2:G195)</f>
        <v>11078</v>
      </c>
      <c r="E2" s="2">
        <f>SUM('Bureaux de Vote'!H2:H195)</f>
        <v>3843</v>
      </c>
      <c r="F2" s="2">
        <f>SUM('Bureaux de Vote'!I2:I195)</f>
        <v>3446</v>
      </c>
      <c r="G2" s="2">
        <f>SUM('Bureaux de Vote'!J2:J195)</f>
        <v>234</v>
      </c>
      <c r="H2" s="2">
        <f>SUM(B2:G2)</f>
        <v>68022</v>
      </c>
    </row>
    <row r="3" spans="1:8" ht="12.75">
      <c r="A3" s="2" t="s">
        <v>173</v>
      </c>
      <c r="B3" s="7">
        <f aca="true" t="shared" si="0" ref="B3:G3">B2/$H$2</f>
        <v>0.3188086207403487</v>
      </c>
      <c r="C3" s="7">
        <f t="shared" si="0"/>
        <v>0.4077357325571139</v>
      </c>
      <c r="D3" s="7">
        <f t="shared" si="0"/>
        <v>0.1628590750051454</v>
      </c>
      <c r="E3" s="7">
        <f t="shared" si="0"/>
        <v>0.05649642762635618</v>
      </c>
      <c r="F3" s="7">
        <f t="shared" si="0"/>
        <v>0.05066008056217106</v>
      </c>
      <c r="G3" s="7">
        <f t="shared" si="0"/>
        <v>0.003440063508864779</v>
      </c>
      <c r="H3" s="2"/>
    </row>
    <row r="4" spans="1:8" ht="12.75">
      <c r="A4" s="2" t="s">
        <v>204</v>
      </c>
      <c r="B4" s="2" t="str">
        <f aca="true" t="shared" si="1" ref="B4:G4">IF((B3&gt;0.5),"OUI","Non")</f>
        <v>Non</v>
      </c>
      <c r="C4" s="2" t="str">
        <f t="shared" si="1"/>
        <v>Non</v>
      </c>
      <c r="D4" s="2" t="str">
        <f t="shared" si="1"/>
        <v>Non</v>
      </c>
      <c r="E4" s="2" t="str">
        <f t="shared" si="1"/>
        <v>Non</v>
      </c>
      <c r="F4" s="2" t="str">
        <f t="shared" si="1"/>
        <v>Non</v>
      </c>
      <c r="G4" s="2" t="str">
        <f t="shared" si="1"/>
        <v>Non</v>
      </c>
      <c r="H4" s="3" t="str">
        <f>IF(OR((B4="OUI"),(C4="OUI"),(D4="OUI"),(E4="OUI"),(F4="OUI"),(G4="OUI")),"Pas de second tour","Second tour")</f>
        <v>Second tour</v>
      </c>
    </row>
    <row r="5" spans="1:8" ht="12.75">
      <c r="A5" s="2" t="s">
        <v>133</v>
      </c>
      <c r="B5" s="2" t="str">
        <f>IF(($H$4="Second tour"),IF(OR((RANK(B2,$B$2:$G$2)=1),(RANK(B2,$B$2:$G$2)=2)),"Qualifiée","Non qualifiée"),"")</f>
        <v>Qualifiée</v>
      </c>
      <c r="C5" s="2" t="str">
        <f>IF(($H$4="Second tour"),IF(OR((RANK(C2,$B$2:$G$2)=1),(RANK(C2,$B$2:$G$2)=2)),"Qualifié","Non qualifié"),"")</f>
        <v>Qualifié</v>
      </c>
      <c r="D5" s="2" t="str">
        <f>IF(($H$4="Second tour"),IF(OR((RANK(D2,$B$2:$G$2)=1),(RANK(D2,$B$2:$G$2)=2)),"Qualifié","Non qualifié"),"")</f>
        <v>Non qualifié</v>
      </c>
      <c r="E5" s="2" t="str">
        <f>IF(($H$4="Second tour"),IF(OR((RANK(E2,$B$2:$G$2)=1),(RANK(E2,$B$2:$G$2)=2)),"Qualifié","Non qualifié"),"")</f>
        <v>Non qualifié</v>
      </c>
      <c r="F5" s="2" t="str">
        <f>IF(($H$4="Second tour"),IF(OR((RANK(F2,$B$2:$G$2)=1),(RANK(F2,$B$2:$G$2)=2)),"Qualifié","Non qualifié"),"")</f>
        <v>Non qualifié</v>
      </c>
      <c r="G5" s="2" t="str">
        <f>IF(($H$4="Second tour"),IF(OR((RANK(G2,$B$2:$G$2)=1),(RANK(G2,$B$2:$G$2)=2)),"Qualifié","Non qualifié"),"")</f>
        <v>Non qualifié</v>
      </c>
      <c r="H5" s="2"/>
    </row>
    <row r="6" spans="1:8" ht="12.75">
      <c r="A6" s="8"/>
      <c r="B6" s="8"/>
      <c r="C6" s="8"/>
      <c r="D6" s="8"/>
      <c r="E6" s="8"/>
      <c r="F6" s="8"/>
      <c r="G6" s="8"/>
      <c r="H6" s="8"/>
    </row>
    <row r="7" spans="1:4" ht="12.75">
      <c r="A7" s="9"/>
      <c r="B7" s="9"/>
      <c r="C7" s="9"/>
      <c r="D7" s="9"/>
    </row>
    <row r="8" spans="1:5" ht="12.75">
      <c r="A8" s="3" t="s">
        <v>4</v>
      </c>
      <c r="B8" s="3" t="s">
        <v>28</v>
      </c>
      <c r="C8" s="15" t="s">
        <v>128</v>
      </c>
      <c r="D8" s="17"/>
      <c r="E8" s="10"/>
    </row>
    <row r="9" spans="1:5" ht="12.75">
      <c r="A9" s="2" t="str">
        <f>IF((COUNTIF('Bureaux de Vote'!$K$2:$K$195,"Problème")=0),"Non","Oui")</f>
        <v>Non</v>
      </c>
      <c r="B9" s="7"/>
      <c r="C9" s="18" t="str">
        <f>CONCATENATE(COUNT('Bureaux de Vote'!D2:D195)," sur 194")</f>
        <v>176 sur 194</v>
      </c>
      <c r="D9" s="17"/>
      <c r="E9" s="10"/>
    </row>
    <row r="10" spans="1:4" ht="12.75">
      <c r="A10" s="8"/>
      <c r="B10" s="8"/>
      <c r="C10" s="8"/>
      <c r="D10" s="8"/>
    </row>
  </sheetData>
  <mergeCells count="2">
    <mergeCell ref="C8:D8"/>
    <mergeCell ref="C9:D9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7"/>
  <sheetViews>
    <sheetView tabSelected="1" workbookViewId="0" topLeftCell="A1">
      <pane ySplit="1" topLeftCell="BM2" activePane="bottomLeft" state="frozen"/>
      <selection pane="topLeft" activeCell="A1" sqref="A1"/>
      <selection pane="bottomLeft" activeCell="C29" sqref="C29"/>
    </sheetView>
  </sheetViews>
  <sheetFormatPr defaultColWidth="11.421875" defaultRowHeight="12.75" customHeight="1"/>
  <cols>
    <col min="1" max="1" width="29.57421875" style="0" customWidth="1"/>
    <col min="2" max="4" width="22.7109375" style="0" customWidth="1"/>
    <col min="5" max="5" width="18.7109375" style="0" bestFit="1" customWidth="1"/>
    <col min="6" max="16384" width="9.140625" style="0" customWidth="1"/>
  </cols>
  <sheetData>
    <row r="1" spans="1:5" ht="12.75">
      <c r="A1" s="3"/>
      <c r="B1" s="2" t="s">
        <v>7</v>
      </c>
      <c r="C1" s="2" t="s">
        <v>48</v>
      </c>
      <c r="D1" s="2" t="s">
        <v>1</v>
      </c>
      <c r="E1" s="20" t="s">
        <v>227</v>
      </c>
    </row>
    <row r="2" spans="1:5" ht="12.75">
      <c r="A2" s="4" t="str">
        <f>'Bureaux de Vote'!A2</f>
        <v>Aigrefeuille-sur-Maine
Salle Municipale</v>
      </c>
      <c r="B2" s="2" t="str">
        <f>IF((MAX('Bureaux de Vote'!E2:J2)='Bureaux de Vote'!E2),'Bureaux de Vote'!$E$1,IF((MAX('Bureaux de Vote'!F2:J2)='Bureaux de Vote'!F2),'Bureaux de Vote'!$F$1,IF((MAX('Bureaux de Vote'!G2:J2)='Bureaux de Vote'!G2),'Bureaux de Vote'!$G$1,IF((MAX('Bureaux de Vote'!H2:J2)='Bureaux de Vote'!H2),'Bureaux de Vote'!$H$1,IF((MAX('Bureaux de Vote'!I2:J2)='Bureaux de Vote'!I2),'Bureaux de Vote'!$I$1,'Bureaux de Vote'!$J$1)))))</f>
        <v>Hollande</v>
      </c>
      <c r="C2" s="2">
        <f>RANK('Bureaux de Vote'!E2,'Bureaux de Vote'!E2:J2)</f>
        <v>2</v>
      </c>
      <c r="D2" s="7">
        <f>'Bureaux de Vote'!E2/'Bureaux de Vote'!D2</f>
        <v>0.2735294117647059</v>
      </c>
      <c r="E2" s="11">
        <f>'Bureaux de Vote'!E2-'Bureaux de Vote'!F2</f>
        <v>-60</v>
      </c>
    </row>
    <row r="3" spans="1:5" ht="12.75">
      <c r="A3" s="4" t="str">
        <f>'Bureaux de Vote'!A3</f>
        <v>Ancenis
Salle du temps libre</v>
      </c>
      <c r="B3" s="2" t="str">
        <f>IF((MAX('Bureaux de Vote'!E3:J3)='Bureaux de Vote'!E3),'Bureaux de Vote'!$E$1,IF((MAX('Bureaux de Vote'!F3:J3)='Bureaux de Vote'!F3),'Bureaux de Vote'!$F$1,IF((MAX('Bureaux de Vote'!G3:J3)='Bureaux de Vote'!G3),'Bureaux de Vote'!$G$1,IF((MAX('Bureaux de Vote'!H3:J3)='Bureaux de Vote'!H3),'Bureaux de Vote'!$H$1,IF((MAX('Bureaux de Vote'!I3:J3)='Bureaux de Vote'!I3),'Bureaux de Vote'!$I$1,'Bureaux de Vote'!$J$1)))))</f>
        <v>Hollande</v>
      </c>
      <c r="C3" s="2">
        <f>RANK('Bureaux de Vote'!E3,'Bureaux de Vote'!E3:J3)</f>
        <v>2</v>
      </c>
      <c r="D3" s="7">
        <f>'Bureaux de Vote'!E3/'Bureaux de Vote'!D3</f>
        <v>0.35260115606936415</v>
      </c>
      <c r="E3" s="11">
        <f>'Bureaux de Vote'!E3-'Bureaux de Vote'!F3</f>
        <v>-7</v>
      </c>
    </row>
    <row r="4" spans="1:5" ht="12.75">
      <c r="A4" s="4" t="str">
        <f>'Bureaux de Vote'!A4</f>
        <v>Asserac
Salle n°2 de la Fontaine</v>
      </c>
      <c r="B4" s="2" t="str">
        <f>IF((MAX('Bureaux de Vote'!E4:J4)='Bureaux de Vote'!E4),'Bureaux de Vote'!$E$1,IF((MAX('Bureaux de Vote'!F4:J4)='Bureaux de Vote'!F4),'Bureaux de Vote'!$F$1,IF((MAX('Bureaux de Vote'!G4:J4)='Bureaux de Vote'!G4),'Bureaux de Vote'!$G$1,IF((MAX('Bureaux de Vote'!H4:J4)='Bureaux de Vote'!H4),'Bureaux de Vote'!$H$1,IF((MAX('Bureaux de Vote'!I4:J4)='Bureaux de Vote'!I4),'Bureaux de Vote'!$I$1,'Bureaux de Vote'!$J$1)))))</f>
        <v>Hollande</v>
      </c>
      <c r="C4" s="2">
        <f>RANK('Bureaux de Vote'!E4,'Bureaux de Vote'!E4:J4)</f>
        <v>2</v>
      </c>
      <c r="D4" s="7">
        <f>'Bureaux de Vote'!E4/'Bureaux de Vote'!D4</f>
        <v>0.2831858407079646</v>
      </c>
      <c r="E4" s="11">
        <f>'Bureaux de Vote'!E4-'Bureaux de Vote'!F4</f>
        <v>-19</v>
      </c>
    </row>
    <row r="5" spans="1:5" ht="12.75">
      <c r="A5" s="4" t="str">
        <f>'Bureaux de Vote'!A5</f>
        <v>Basse-Goulaine
Salle Saint-Brice</v>
      </c>
      <c r="B5" s="2" t="str">
        <f>IF((MAX('Bureaux de Vote'!E5:J5)='Bureaux de Vote'!E5),'Bureaux de Vote'!$E$1,IF((MAX('Bureaux de Vote'!F5:J5)='Bureaux de Vote'!F5),'Bureaux de Vote'!$F$1,IF((MAX('Bureaux de Vote'!G5:J5)='Bureaux de Vote'!G5),'Bureaux de Vote'!$G$1,IF((MAX('Bureaux de Vote'!H5:J5)='Bureaux de Vote'!H5),'Bureaux de Vote'!$H$1,IF((MAX('Bureaux de Vote'!I5:J5)='Bureaux de Vote'!I5),'Bureaux de Vote'!$I$1,'Bureaux de Vote'!$J$1)))))</f>
        <v>Hollande</v>
      </c>
      <c r="C5" s="2">
        <f>RANK('Bureaux de Vote'!E5,'Bureaux de Vote'!E5:J5)</f>
        <v>2</v>
      </c>
      <c r="D5" s="7">
        <f>'Bureaux de Vote'!E5/'Bureaux de Vote'!D5</f>
        <v>0.27702702702702703</v>
      </c>
      <c r="E5" s="11">
        <f>'Bureaux de Vote'!E5-'Bureaux de Vote'!F5</f>
        <v>-88</v>
      </c>
    </row>
    <row r="6" spans="1:5" ht="12.75">
      <c r="A6" s="4" t="str">
        <f>'Bureaux de Vote'!A6</f>
        <v>Batz-sur-Mer
Espace du petit bois</v>
      </c>
      <c r="B6" s="2" t="str">
        <f>IF((MAX('Bureaux de Vote'!E6:J6)='Bureaux de Vote'!E6),'Bureaux de Vote'!$E$1,IF((MAX('Bureaux de Vote'!F6:J6)='Bureaux de Vote'!F6),'Bureaux de Vote'!$F$1,IF((MAX('Bureaux de Vote'!G6:J6)='Bureaux de Vote'!G6),'Bureaux de Vote'!$G$1,IF((MAX('Bureaux de Vote'!H6:J6)='Bureaux de Vote'!H6),'Bureaux de Vote'!$H$1,IF((MAX('Bureaux de Vote'!I6:J6)='Bureaux de Vote'!I6),'Bureaux de Vote'!$I$1,'Bureaux de Vote'!$J$1)))))</f>
        <v>Hollande</v>
      </c>
      <c r="C6" s="2">
        <f>RANK('Bureaux de Vote'!E6,'Bureaux de Vote'!E6:J6)</f>
        <v>2</v>
      </c>
      <c r="D6" s="7">
        <f>'Bureaux de Vote'!E6/'Bureaux de Vote'!D6</f>
        <v>0.28444444444444444</v>
      </c>
      <c r="E6" s="11">
        <f>'Bureaux de Vote'!E6-'Bureaux de Vote'!F6</f>
        <v>-22</v>
      </c>
    </row>
    <row r="7" spans="1:5" ht="12.75">
      <c r="A7" s="4" t="str">
        <f>'Bureaux de Vote'!A7</f>
        <v>Blain
Local Club</v>
      </c>
      <c r="B7" s="2" t="str">
        <f>IF((MAX('Bureaux de Vote'!E7:J7)='Bureaux de Vote'!E7),'Bureaux de Vote'!$E$1,IF((MAX('Bureaux de Vote'!F7:J7)='Bureaux de Vote'!F7),'Bureaux de Vote'!$F$1,IF((MAX('Bureaux de Vote'!G7:J7)='Bureaux de Vote'!G7),'Bureaux de Vote'!$G$1,IF((MAX('Bureaux de Vote'!H7:J7)='Bureaux de Vote'!H7),'Bureaux de Vote'!$H$1,IF((MAX('Bureaux de Vote'!I7:J7)='Bureaux de Vote'!I7),'Bureaux de Vote'!$I$1,'Bureaux de Vote'!$J$1)))))</f>
        <v>Hollande</v>
      </c>
      <c r="C7" s="2">
        <f>RANK('Bureaux de Vote'!E7,'Bureaux de Vote'!E7:J7)</f>
        <v>2</v>
      </c>
      <c r="D7" s="7">
        <f>'Bureaux de Vote'!E7/'Bureaux de Vote'!D7</f>
        <v>0.31299212598425197</v>
      </c>
      <c r="E7" s="11">
        <f>'Bureaux de Vote'!E7-'Bureaux de Vote'!F7</f>
        <v>-31</v>
      </c>
    </row>
    <row r="8" spans="1:5" ht="12.75">
      <c r="A8" s="4" t="str">
        <f>'Bureaux de Vote'!A8</f>
        <v>Bonnoeuvre
Hôtel de Ville</v>
      </c>
      <c r="B8" s="2" t="str">
        <f>IF((MAX('Bureaux de Vote'!E8:J8)='Bureaux de Vote'!E8),'Bureaux de Vote'!$E$1,IF((MAX('Bureaux de Vote'!F8:J8)='Bureaux de Vote'!F8),'Bureaux de Vote'!$F$1,IF((MAX('Bureaux de Vote'!G8:J8)='Bureaux de Vote'!G8),'Bureaux de Vote'!$G$1,IF((MAX('Bureaux de Vote'!H8:J8)='Bureaux de Vote'!H8),'Bureaux de Vote'!$H$1,IF((MAX('Bureaux de Vote'!I8:J8)='Bureaux de Vote'!I8),'Bureaux de Vote'!$I$1,'Bureaux de Vote'!$J$1)))))</f>
        <v>Aubry</v>
      </c>
      <c r="C8" s="2">
        <f>RANK('Bureaux de Vote'!E8,'Bureaux de Vote'!E8:J8)</f>
        <v>1</v>
      </c>
      <c r="D8" s="7">
        <f>'Bureaux de Vote'!E8/'Bureaux de Vote'!D8</f>
        <v>0.3728813559322034</v>
      </c>
      <c r="E8" s="11">
        <f>'Bureaux de Vote'!E8-'Bureaux de Vote'!F8</f>
        <v>4</v>
      </c>
    </row>
    <row r="9" spans="1:5" ht="12.75">
      <c r="A9" s="4" t="str">
        <f>'Bureaux de Vote'!A9</f>
        <v>Bouaye
Salle Foulon</v>
      </c>
      <c r="B9" s="2" t="str">
        <f>IF((MAX('Bureaux de Vote'!E9:J9)='Bureaux de Vote'!E9),'Bureaux de Vote'!$E$1,IF((MAX('Bureaux de Vote'!F9:J9)='Bureaux de Vote'!F9),'Bureaux de Vote'!$F$1,IF((MAX('Bureaux de Vote'!G9:J9)='Bureaux de Vote'!G9),'Bureaux de Vote'!$G$1,IF((MAX('Bureaux de Vote'!H9:J9)='Bureaux de Vote'!H9),'Bureaux de Vote'!$H$1,IF((MAX('Bureaux de Vote'!I9:J9)='Bureaux de Vote'!I9),'Bureaux de Vote'!$I$1,'Bureaux de Vote'!$J$1)))))</f>
        <v>Hollande</v>
      </c>
      <c r="C9" s="2">
        <f>RANK('Bureaux de Vote'!E9,'Bureaux de Vote'!E9:J9)</f>
        <v>2</v>
      </c>
      <c r="D9" s="7">
        <f>'Bureaux de Vote'!E9/'Bureaux de Vote'!D9</f>
        <v>0.3086734693877551</v>
      </c>
      <c r="E9" s="11">
        <f>'Bureaux de Vote'!E9-'Bureaux de Vote'!F9</f>
        <v>-49</v>
      </c>
    </row>
    <row r="10" spans="1:5" ht="12.75">
      <c r="A10" s="4" t="str">
        <f>'Bureaux de Vote'!A10</f>
        <v>Bouaye
Salle Lévêque</v>
      </c>
      <c r="B10" s="2" t="str">
        <f>IF((MAX('Bureaux de Vote'!E10:J10)='Bureaux de Vote'!E10),'Bureaux de Vote'!$E$1,IF((MAX('Bureaux de Vote'!F10:J10)='Bureaux de Vote'!F10),'Bureaux de Vote'!$F$1,IF((MAX('Bureaux de Vote'!G10:J10)='Bureaux de Vote'!G10),'Bureaux de Vote'!$G$1,IF((MAX('Bureaux de Vote'!H10:J10)='Bureaux de Vote'!H10),'Bureaux de Vote'!$H$1,IF((MAX('Bureaux de Vote'!I10:J10)='Bureaux de Vote'!I10),'Bureaux de Vote'!$I$1,'Bureaux de Vote'!$J$1)))))</f>
        <v>Hollande</v>
      </c>
      <c r="C10" s="2">
        <f>RANK('Bureaux de Vote'!E10,'Bureaux de Vote'!E10:J10)</f>
        <v>2</v>
      </c>
      <c r="D10" s="7">
        <f>'Bureaux de Vote'!E10/'Bureaux de Vote'!D10</f>
        <v>0.3026315789473684</v>
      </c>
      <c r="E10" s="11">
        <f>'Bureaux de Vote'!E10-'Bureaux de Vote'!F10</f>
        <v>-55</v>
      </c>
    </row>
    <row r="11" spans="1:6" ht="12.75">
      <c r="A11" s="4" t="str">
        <f>'Bureaux de Vote'!A11</f>
        <v>Bouguenais
Salle du 8 mai</v>
      </c>
      <c r="B11" s="2" t="e">
        <f>IF((MAX('Bureaux de Vote'!#REF!)='Bureaux de Vote'!#REF!),'Bureaux de Vote'!$E$1,IF((MAX('Bureaux de Vote'!#REF!)='Bureaux de Vote'!#REF!),'Bureaux de Vote'!$F$1,IF((MAX('Bureaux de Vote'!#REF!)='Bureaux de Vote'!#REF!),'Bureaux de Vote'!$G$1,IF((MAX('Bureaux de Vote'!#REF!)='Bureaux de Vote'!#REF!),'Bureaux de Vote'!$H$1,IF((MAX('Bureaux de Vote'!#REF!)='Bureaux de Vote'!#REF!),'Bureaux de Vote'!$I$1,'Bureaux de Vote'!$J$1)))))</f>
        <v>#REF!</v>
      </c>
      <c r="C11" s="2" t="e">
        <f>RANK('Bureaux de Vote'!#REF!,'Bureaux de Vote'!#REF!)</f>
        <v>#REF!</v>
      </c>
      <c r="D11" s="7" t="e">
        <f>'Bureaux de Vote'!#REF!/'Bureaux de Vote'!#REF!</f>
        <v>#REF!</v>
      </c>
      <c r="E11" s="11">
        <f>'Bureaux de Vote'!E11-'Bureaux de Vote'!F11</f>
        <v>-2</v>
      </c>
      <c r="F11" s="22"/>
    </row>
    <row r="12" spans="1:5" ht="12.75">
      <c r="A12" s="4" t="str">
        <f>'Bureaux de Vote'!A12</f>
        <v>Bouguenais
Salle de la Pierre Blanche</v>
      </c>
      <c r="B12" s="2" t="str">
        <f>IF((MAX('Bureaux de Vote'!E11:J11)='Bureaux de Vote'!E11),'Bureaux de Vote'!$E$1,IF((MAX('Bureaux de Vote'!F11:J11)='Bureaux de Vote'!F11),'Bureaux de Vote'!$F$1,IF((MAX('Bureaux de Vote'!G11:J11)='Bureaux de Vote'!G11),'Bureaux de Vote'!$G$1,IF((MAX('Bureaux de Vote'!H11:J11)='Bureaux de Vote'!H11),'Bureaux de Vote'!$H$1,IF((MAX('Bureaux de Vote'!I11:J11)='Bureaux de Vote'!I11),'Bureaux de Vote'!$I$1,'Bureaux de Vote'!$J$1)))))</f>
        <v>Hollande</v>
      </c>
      <c r="C12" s="2">
        <f>RANK('Bureaux de Vote'!E11,'Bureaux de Vote'!E11:J11)</f>
        <v>2</v>
      </c>
      <c r="D12" s="7">
        <f>'Bureaux de Vote'!E11/'Bureaux de Vote'!D11</f>
        <v>0.3605263157894737</v>
      </c>
      <c r="E12" s="11">
        <f>'Bureaux de Vote'!E12-'Bureaux de Vote'!F12</f>
        <v>-22</v>
      </c>
    </row>
    <row r="13" spans="1:5" ht="12.75">
      <c r="A13" s="4" t="str">
        <f>'Bureaux de Vote'!A13</f>
        <v>Bouguenais
Centre Marcet n°1</v>
      </c>
      <c r="B13" s="2" t="str">
        <f>IF((MAX('Bureaux de Vote'!E12:J12)='Bureaux de Vote'!E12),'Bureaux de Vote'!$E$1,IF((MAX('Bureaux de Vote'!F12:J12)='Bureaux de Vote'!F12),'Bureaux de Vote'!$F$1,IF((MAX('Bureaux de Vote'!G12:J12)='Bureaux de Vote'!G12),'Bureaux de Vote'!$G$1,IF((MAX('Bureaux de Vote'!H12:J12)='Bureaux de Vote'!H12),'Bureaux de Vote'!$H$1,IF((MAX('Bureaux de Vote'!I12:J12)='Bureaux de Vote'!I12),'Bureaux de Vote'!$I$1,'Bureaux de Vote'!$J$1)))))</f>
        <v>Hollande</v>
      </c>
      <c r="C13" s="2">
        <f>RANK('Bureaux de Vote'!E12,'Bureaux de Vote'!E12:J12)</f>
        <v>2</v>
      </c>
      <c r="D13" s="7">
        <f>'Bureaux de Vote'!E12/'Bureaux de Vote'!D12</f>
        <v>0.3249211356466877</v>
      </c>
      <c r="E13" s="11">
        <f>'Bureaux de Vote'!E13-'Bureaux de Vote'!F13</f>
        <v>-39</v>
      </c>
    </row>
    <row r="14" spans="1:5" ht="12.75">
      <c r="A14" s="4" t="str">
        <f>'Bureaux de Vote'!A14</f>
        <v>Bouguenais
Centre Marcet n°2</v>
      </c>
      <c r="B14" s="2" t="str">
        <f>IF((MAX('Bureaux de Vote'!E13:J13)='Bureaux de Vote'!E13),'Bureaux de Vote'!$E$1,IF((MAX('Bureaux de Vote'!F13:J13)='Bureaux de Vote'!F13),'Bureaux de Vote'!$F$1,IF((MAX('Bureaux de Vote'!G13:J13)='Bureaux de Vote'!G13),'Bureaux de Vote'!$G$1,IF((MAX('Bureaux de Vote'!H13:J13)='Bureaux de Vote'!H13),'Bureaux de Vote'!$H$1,IF((MAX('Bureaux de Vote'!I13:J13)='Bureaux de Vote'!I13),'Bureaux de Vote'!$I$1,'Bureaux de Vote'!$J$1)))))</f>
        <v>Hollande</v>
      </c>
      <c r="C14" s="2">
        <f>RANK('Bureaux de Vote'!E13,'Bureaux de Vote'!E13:J13)</f>
        <v>2</v>
      </c>
      <c r="D14" s="7">
        <f>'Bureaux de Vote'!E13/'Bureaux de Vote'!D13</f>
        <v>0.2909090909090909</v>
      </c>
      <c r="E14" s="11">
        <f>'Bureaux de Vote'!E14-'Bureaux de Vote'!F14</f>
        <v>-42</v>
      </c>
    </row>
    <row r="15" spans="1:5" ht="12.75">
      <c r="A15" s="4" t="str">
        <f>'Bureaux de Vote'!A15</f>
        <v>Bouvron
Salle de la Minoterie</v>
      </c>
      <c r="B15" s="2" t="str">
        <f>IF((MAX('Bureaux de Vote'!E14:J14)='Bureaux de Vote'!E14),'Bureaux de Vote'!$E$1,IF((MAX('Bureaux de Vote'!F14:J14)='Bureaux de Vote'!F14),'Bureaux de Vote'!$F$1,IF((MAX('Bureaux de Vote'!G14:J14)='Bureaux de Vote'!G14),'Bureaux de Vote'!$G$1,IF((MAX('Bureaux de Vote'!H14:J14)='Bureaux de Vote'!H14),'Bureaux de Vote'!$H$1,IF((MAX('Bureaux de Vote'!I14:J14)='Bureaux de Vote'!I14),'Bureaux de Vote'!$I$1,'Bureaux de Vote'!$J$1)))))</f>
        <v>Hollande</v>
      </c>
      <c r="C15" s="2">
        <f>RANK('Bureaux de Vote'!E14,'Bureaux de Vote'!E14:J14)</f>
        <v>2</v>
      </c>
      <c r="D15" s="7">
        <f>'Bureaux de Vote'!E14/'Bureaux de Vote'!D14</f>
        <v>0.3079584775086505</v>
      </c>
      <c r="E15" s="11">
        <f>'Bureaux de Vote'!E15-'Bureaux de Vote'!F15</f>
        <v>-47</v>
      </c>
    </row>
    <row r="16" spans="1:5" ht="12.75">
      <c r="A16" s="4" t="str">
        <f>'Bureaux de Vote'!A16</f>
        <v>Campbon
Salle Mahonia</v>
      </c>
      <c r="B16" s="2" t="str">
        <f>IF((MAX('Bureaux de Vote'!E16:J16)='Bureaux de Vote'!E16),'Bureaux de Vote'!$E$1,IF((MAX('Bureaux de Vote'!F16:J16)='Bureaux de Vote'!F16),'Bureaux de Vote'!$F$1,IF((MAX('Bureaux de Vote'!G16:J16)='Bureaux de Vote'!G16),'Bureaux de Vote'!$G$1,IF((MAX('Bureaux de Vote'!H16:J16)='Bureaux de Vote'!H16),'Bureaux de Vote'!$H$1,IF((MAX('Bureaux de Vote'!I16:J16)='Bureaux de Vote'!I16),'Bureaux de Vote'!$I$1,'Bureaux de Vote'!$J$1)))))</f>
        <v>Hollande</v>
      </c>
      <c r="C16" s="2">
        <f>RANK('Bureaux de Vote'!E16,'Bureaux de Vote'!E16:J16)</f>
        <v>2</v>
      </c>
      <c r="D16" s="7">
        <f>'Bureaux de Vote'!E16/'Bureaux de Vote'!D16</f>
        <v>0.34980988593155893</v>
      </c>
      <c r="E16" s="11">
        <f>'Bureaux de Vote'!E16-'Bureaux de Vote'!F16</f>
        <v>-12</v>
      </c>
    </row>
    <row r="17" spans="1:5" ht="12.75">
      <c r="A17" s="4" t="str">
        <f>'Bureaux de Vote'!A17</f>
        <v>Carquefou
Château de la Fleuriaye</v>
      </c>
      <c r="B17" s="2" t="str">
        <f>IF((MAX('Bureaux de Vote'!E17:J17)='Bureaux de Vote'!E17),'Bureaux de Vote'!$E$1,IF((MAX('Bureaux de Vote'!F17:J17)='Bureaux de Vote'!F17),'Bureaux de Vote'!$F$1,IF((MAX('Bureaux de Vote'!G17:J17)='Bureaux de Vote'!G17),'Bureaux de Vote'!$G$1,IF((MAX('Bureaux de Vote'!H17:J17)='Bureaux de Vote'!H17),'Bureaux de Vote'!$H$1,IF((MAX('Bureaux de Vote'!I17:J17)='Bureaux de Vote'!I17),'Bureaux de Vote'!$I$1,'Bureaux de Vote'!$J$1)))))</f>
        <v>Hollande</v>
      </c>
      <c r="C17" s="2">
        <f>RANK('Bureaux de Vote'!E17,'Bureaux de Vote'!E17:J17)</f>
        <v>2</v>
      </c>
      <c r="D17" s="7">
        <f>'Bureaux de Vote'!E17/'Bureaux de Vote'!D17</f>
        <v>0.2924028268551237</v>
      </c>
      <c r="E17" s="11">
        <f>'Bureaux de Vote'!E17-'Bureaux de Vote'!F17</f>
        <v>-166</v>
      </c>
    </row>
    <row r="18" spans="1:5" ht="12.75">
      <c r="A18" s="4" t="str">
        <f>'Bureaux de Vote'!A18</f>
        <v>Châteaubriant
Maison de quartier Renac n°1</v>
      </c>
      <c r="B18" s="2" t="str">
        <f>IF((MAX('Bureaux de Vote'!E18:J18)='Bureaux de Vote'!E18),'Bureaux de Vote'!$E$1,IF((MAX('Bureaux de Vote'!F18:J18)='Bureaux de Vote'!F18),'Bureaux de Vote'!$F$1,IF((MAX('Bureaux de Vote'!G18:J18)='Bureaux de Vote'!G18),'Bureaux de Vote'!$G$1,IF((MAX('Bureaux de Vote'!H18:J18)='Bureaux de Vote'!H18),'Bureaux de Vote'!$H$1,IF((MAX('Bureaux de Vote'!I18:J18)='Bureaux de Vote'!I18),'Bureaux de Vote'!$I$1,'Bureaux de Vote'!$J$1)))))</f>
        <v>Hollande</v>
      </c>
      <c r="C18" s="2">
        <f>RANK('Bureaux de Vote'!E18,'Bureaux de Vote'!E18:J18)</f>
        <v>2</v>
      </c>
      <c r="D18" s="7">
        <f>'Bureaux de Vote'!E18/'Bureaux de Vote'!D18</f>
        <v>0.321285140562249</v>
      </c>
      <c r="E18" s="11">
        <f>'Bureaux de Vote'!E18-'Bureaux de Vote'!F18</f>
        <v>-63</v>
      </c>
    </row>
    <row r="19" spans="1:5" ht="12.75">
      <c r="A19" s="4" t="str">
        <f>'Bureaux de Vote'!A19</f>
        <v>Châteaubriant
Maison de quartier Renac n°2</v>
      </c>
      <c r="B19" s="2" t="str">
        <f>IF((MAX('Bureaux de Vote'!E19:J19)='Bureaux de Vote'!E19),'Bureaux de Vote'!$E$1,IF((MAX('Bureaux de Vote'!F19:J19)='Bureaux de Vote'!F19),'Bureaux de Vote'!$F$1,IF((MAX('Bureaux de Vote'!G19:J19)='Bureaux de Vote'!G19),'Bureaux de Vote'!$G$1,IF((MAX('Bureaux de Vote'!H19:J19)='Bureaux de Vote'!H19),'Bureaux de Vote'!$H$1,IF((MAX('Bureaux de Vote'!I19:J19)='Bureaux de Vote'!I19),'Bureaux de Vote'!$I$1,'Bureaux de Vote'!$J$1)))))</f>
        <v>Hollande</v>
      </c>
      <c r="C19" s="2">
        <f>RANK('Bureaux de Vote'!E19,'Bureaux de Vote'!E19:J19)</f>
        <v>2</v>
      </c>
      <c r="D19" s="7">
        <f>'Bureaux de Vote'!E19/'Bureaux de Vote'!D19</f>
        <v>0.22115384615384615</v>
      </c>
      <c r="E19" s="11">
        <f>'Bureaux de Vote'!E19-'Bureaux de Vote'!F19</f>
        <v>-27</v>
      </c>
    </row>
    <row r="20" spans="1:5" ht="12.75">
      <c r="A20" s="4" t="str">
        <f>'Bureaux de Vote'!A20</f>
        <v>Chéméré
Maison des Jeunes</v>
      </c>
      <c r="B20" s="2" t="str">
        <f>IF((MAX('Bureaux de Vote'!E20:J20)='Bureaux de Vote'!E20),'Bureaux de Vote'!$E$1,IF((MAX('Bureaux de Vote'!F20:J20)='Bureaux de Vote'!F20),'Bureaux de Vote'!$F$1,IF((MAX('Bureaux de Vote'!G20:J20)='Bureaux de Vote'!G20),'Bureaux de Vote'!$G$1,IF((MAX('Bureaux de Vote'!H20:J20)='Bureaux de Vote'!H20),'Bureaux de Vote'!$H$1,IF((MAX('Bureaux de Vote'!I20:J20)='Bureaux de Vote'!I20),'Bureaux de Vote'!$I$1,'Bureaux de Vote'!$J$1)))))</f>
        <v>Aubry</v>
      </c>
      <c r="C20" s="2">
        <f>RANK('Bureaux de Vote'!E20,'Bureaux de Vote'!E20:J20)</f>
        <v>1</v>
      </c>
      <c r="D20" s="7">
        <f>'Bureaux de Vote'!E20/'Bureaux de Vote'!D20</f>
        <v>0.36153846153846153</v>
      </c>
      <c r="E20" s="11">
        <f>'Bureaux de Vote'!E20-'Bureaux de Vote'!F20</f>
        <v>0</v>
      </c>
    </row>
    <row r="21" spans="1:5" ht="12.75">
      <c r="A21" s="4" t="str">
        <f>'Bureaux de Vote'!A21</f>
        <v>Clisson
Salle du Champ de Foire</v>
      </c>
      <c r="B21" s="2" t="str">
        <f>IF((MAX('Bureaux de Vote'!E21:J21)='Bureaux de Vote'!E21),'Bureaux de Vote'!$E$1,IF((MAX('Bureaux de Vote'!F21:J21)='Bureaux de Vote'!F21),'Bureaux de Vote'!$F$1,IF((MAX('Bureaux de Vote'!G21:J21)='Bureaux de Vote'!G21),'Bureaux de Vote'!$G$1,IF((MAX('Bureaux de Vote'!H21:J21)='Bureaux de Vote'!H21),'Bureaux de Vote'!$H$1,IF((MAX('Bureaux de Vote'!I21:J21)='Bureaux de Vote'!I21),'Bureaux de Vote'!$I$1,'Bureaux de Vote'!$J$1)))))</f>
        <v>Hollande</v>
      </c>
      <c r="C21" s="2">
        <f>RANK('Bureaux de Vote'!E21,'Bureaux de Vote'!E21:J21)</f>
        <v>2</v>
      </c>
      <c r="D21" s="7">
        <f>'Bureaux de Vote'!E21/'Bureaux de Vote'!D21</f>
        <v>0.3099273607748184</v>
      </c>
      <c r="E21" s="11">
        <f>'Bureaux de Vote'!E21-'Bureaux de Vote'!F21</f>
        <v>-48</v>
      </c>
    </row>
    <row r="22" spans="1:5" ht="12.75">
      <c r="A22" s="4" t="str">
        <f>'Bureaux de Vote'!A22</f>
        <v>Corcoué-sur-Logne
Hôtel de Ville</v>
      </c>
      <c r="B22" s="2" t="str">
        <f>IF((MAX('Bureaux de Vote'!E22:J22)='Bureaux de Vote'!E22),'Bureaux de Vote'!$E$1,IF((MAX('Bureaux de Vote'!F22:J22)='Bureaux de Vote'!F22),'Bureaux de Vote'!$F$1,IF((MAX('Bureaux de Vote'!G22:J22)='Bureaux de Vote'!G22),'Bureaux de Vote'!$G$1,IF((MAX('Bureaux de Vote'!H22:J22)='Bureaux de Vote'!H22),'Bureaux de Vote'!$H$1,IF((MAX('Bureaux de Vote'!I22:J22)='Bureaux de Vote'!I22),'Bureaux de Vote'!$I$1,'Bureaux de Vote'!$J$1)))))</f>
        <v>Hollande</v>
      </c>
      <c r="C22" s="2">
        <f>RANK('Bureaux de Vote'!E22,'Bureaux de Vote'!E22:J22)</f>
        <v>2</v>
      </c>
      <c r="D22" s="7">
        <f>'Bureaux de Vote'!E22/'Bureaux de Vote'!D22</f>
        <v>0.3577586206896552</v>
      </c>
      <c r="E22" s="11">
        <f>'Bureaux de Vote'!E22-'Bureaux de Vote'!F22</f>
        <v>-10</v>
      </c>
    </row>
    <row r="23" spans="1:5" ht="12.75">
      <c r="A23" s="4" t="str">
        <f>'Bureaux de Vote'!A23</f>
        <v>Corsept
Salle Interassociative</v>
      </c>
      <c r="B23" s="2" t="str">
        <f>IF((MAX('Bureaux de Vote'!E23:J23)='Bureaux de Vote'!E23),'Bureaux de Vote'!$E$1,IF((MAX('Bureaux de Vote'!F23:J23)='Bureaux de Vote'!F23),'Bureaux de Vote'!$F$1,IF((MAX('Bureaux de Vote'!G23:J23)='Bureaux de Vote'!G23),'Bureaux de Vote'!$G$1,IF((MAX('Bureaux de Vote'!H23:J23)='Bureaux de Vote'!H23),'Bureaux de Vote'!$H$1,IF((MAX('Bureaux de Vote'!I23:J23)='Bureaux de Vote'!I23),'Bureaux de Vote'!$I$1,'Bureaux de Vote'!$J$1)))))</f>
        <v>Aubry</v>
      </c>
      <c r="C23" s="2" t="e">
        <f>RANK('Bureaux de Vote'!E23,'Bureaux de Vote'!E23:J23)</f>
        <v>#N/A</v>
      </c>
      <c r="D23" s="7" t="e">
        <f>'Bureaux de Vote'!E23/'Bureaux de Vote'!D23</f>
        <v>#DIV/0!</v>
      </c>
      <c r="E23" s="11">
        <f>'Bureaux de Vote'!E23-'Bureaux de Vote'!F23</f>
        <v>0</v>
      </c>
    </row>
    <row r="24" spans="1:5" ht="12.75">
      <c r="A24" s="4" t="str">
        <f>'Bureaux de Vote'!A24</f>
        <v>Couëron
Salle Bertaudière n°1</v>
      </c>
      <c r="B24" s="2" t="str">
        <f>IF((MAX('Bureaux de Vote'!E24:J24)='Bureaux de Vote'!E24),'Bureaux de Vote'!$E$1,IF((MAX('Bureaux de Vote'!F24:J24)='Bureaux de Vote'!F24),'Bureaux de Vote'!$F$1,IF((MAX('Bureaux de Vote'!G24:J24)='Bureaux de Vote'!G24),'Bureaux de Vote'!$G$1,IF((MAX('Bureaux de Vote'!H24:J24)='Bureaux de Vote'!H24),'Bureaux de Vote'!$H$1,IF((MAX('Bureaux de Vote'!I24:J24)='Bureaux de Vote'!I24),'Bureaux de Vote'!$I$1,'Bureaux de Vote'!$J$1)))))</f>
        <v>Hollande</v>
      </c>
      <c r="C24" s="2">
        <f>RANK('Bureaux de Vote'!E24,'Bureaux de Vote'!E24:J24)</f>
        <v>2</v>
      </c>
      <c r="D24" s="7">
        <f>'Bureaux de Vote'!E24/'Bureaux de Vote'!D24</f>
        <v>0.2138728323699422</v>
      </c>
      <c r="E24" s="11">
        <f>'Bureaux de Vote'!E24-'Bureaux de Vote'!F24</f>
        <v>-102</v>
      </c>
    </row>
    <row r="25" spans="1:5" ht="12.75">
      <c r="A25" s="4" t="str">
        <f>'Bureaux de Vote'!A25</f>
        <v>Couëron
Salle Bertaudière n°2</v>
      </c>
      <c r="B25" s="2" t="str">
        <f>IF((MAX('Bureaux de Vote'!E25:J25)='Bureaux de Vote'!E25),'Bureaux de Vote'!$E$1,IF((MAX('Bureaux de Vote'!F25:J25)='Bureaux de Vote'!F25),'Bureaux de Vote'!$F$1,IF((MAX('Bureaux de Vote'!G25:J25)='Bureaux de Vote'!G25),'Bureaux de Vote'!$G$1,IF((MAX('Bureaux de Vote'!H25:J25)='Bureaux de Vote'!H25),'Bureaux de Vote'!$H$1,IF((MAX('Bureaux de Vote'!I25:J25)='Bureaux de Vote'!I25),'Bureaux de Vote'!$I$1,'Bureaux de Vote'!$J$1)))))</f>
        <v>Hollande</v>
      </c>
      <c r="C25" s="2">
        <f>RANK('Bureaux de Vote'!E25,'Bureaux de Vote'!E25:J25)</f>
        <v>2</v>
      </c>
      <c r="D25" s="7">
        <f>'Bureaux de Vote'!E25/'Bureaux de Vote'!D25</f>
        <v>0.3242009132420091</v>
      </c>
      <c r="E25" s="11">
        <f>'Bureaux de Vote'!E25-'Bureaux de Vote'!F25</f>
        <v>-26</v>
      </c>
    </row>
    <row r="26" spans="1:5" ht="12.75">
      <c r="A26" s="4" t="str">
        <f>'Bureaux de Vote'!A26</f>
        <v>Couëron
Salle Fraternité n°1</v>
      </c>
      <c r="B26" s="2" t="str">
        <f>IF((MAX('Bureaux de Vote'!E26:J26)='Bureaux de Vote'!E26),'Bureaux de Vote'!$E$1,IF((MAX('Bureaux de Vote'!F26:J26)='Bureaux de Vote'!F26),'Bureaux de Vote'!$F$1,IF((MAX('Bureaux de Vote'!G26:J26)='Bureaux de Vote'!G26),'Bureaux de Vote'!$G$1,IF((MAX('Bureaux de Vote'!H26:J26)='Bureaux de Vote'!H26),'Bureaux de Vote'!$H$1,IF((MAX('Bureaux de Vote'!I26:J26)='Bureaux de Vote'!I26),'Bureaux de Vote'!$I$1,'Bureaux de Vote'!$J$1)))))</f>
        <v>Hollande</v>
      </c>
      <c r="C26" s="2">
        <f>RANK('Bureaux de Vote'!E26,'Bureaux de Vote'!E26:J26)</f>
        <v>2</v>
      </c>
      <c r="D26" s="7">
        <f>'Bureaux de Vote'!E26/'Bureaux de Vote'!D26</f>
        <v>0.3612565445026178</v>
      </c>
      <c r="E26" s="11">
        <f>'Bureaux de Vote'!E26-'Bureaux de Vote'!F26</f>
        <v>-11</v>
      </c>
    </row>
    <row r="27" spans="1:5" ht="12.75">
      <c r="A27" s="4" t="str">
        <f>'Bureaux de Vote'!A27</f>
        <v>Couëron
Salle Fraternité n°2</v>
      </c>
      <c r="B27" s="2" t="str">
        <f>IF((MAX('Bureaux de Vote'!E27:J27)='Bureaux de Vote'!E27),'Bureaux de Vote'!$E$1,IF((MAX('Bureaux de Vote'!F27:J27)='Bureaux de Vote'!F27),'Bureaux de Vote'!$F$1,IF((MAX('Bureaux de Vote'!G27:J27)='Bureaux de Vote'!G27),'Bureaux de Vote'!$G$1,IF((MAX('Bureaux de Vote'!H27:J27)='Bureaux de Vote'!H27),'Bureaux de Vote'!$H$1,IF((MAX('Bureaux de Vote'!I27:J27)='Bureaux de Vote'!I27),'Bureaux de Vote'!$I$1,'Bureaux de Vote'!$J$1)))))</f>
        <v>Hollande</v>
      </c>
      <c r="C27" s="2">
        <f>RANK('Bureaux de Vote'!E27,'Bureaux de Vote'!E27:J27)</f>
        <v>2</v>
      </c>
      <c r="D27" s="7">
        <f>'Bureaux de Vote'!E27/'Bureaux de Vote'!D27</f>
        <v>0.3194444444444444</v>
      </c>
      <c r="E27" s="11">
        <f>'Bureaux de Vote'!E27-'Bureaux de Vote'!F27</f>
        <v>-31</v>
      </c>
    </row>
    <row r="28" spans="1:5" ht="12.75">
      <c r="A28" s="4" t="str">
        <f>'Bureaux de Vote'!A28</f>
        <v>Derval
Salle Bon Accueil</v>
      </c>
      <c r="B28" s="2" t="str">
        <f>IF((MAX('Bureaux de Vote'!E28:J28)='Bureaux de Vote'!E28),'Bureaux de Vote'!$E$1,IF((MAX('Bureaux de Vote'!F28:J28)='Bureaux de Vote'!F28),'Bureaux de Vote'!$F$1,IF((MAX('Bureaux de Vote'!G28:J28)='Bureaux de Vote'!G28),'Bureaux de Vote'!$G$1,IF((MAX('Bureaux de Vote'!H28:J28)='Bureaux de Vote'!H28),'Bureaux de Vote'!$H$1,IF((MAX('Bureaux de Vote'!I28:J28)='Bureaux de Vote'!I28),'Bureaux de Vote'!$I$1,'Bureaux de Vote'!$J$1)))))</f>
        <v>Hollande</v>
      </c>
      <c r="C28" s="2">
        <f>RANK('Bureaux de Vote'!E28,'Bureaux de Vote'!E28:J28)</f>
        <v>2</v>
      </c>
      <c r="D28" s="7">
        <f>'Bureaux de Vote'!E28/'Bureaux de Vote'!D28</f>
        <v>0.36065573770491804</v>
      </c>
      <c r="E28" s="11">
        <f>'Bureaux de Vote'!E28-'Bureaux de Vote'!F28</f>
        <v>-1</v>
      </c>
    </row>
    <row r="29" spans="1:5" ht="12.75">
      <c r="A29" s="4" t="str">
        <f>'Bureaux de Vote'!A29</f>
        <v>Donges
Maison des associations</v>
      </c>
      <c r="B29" s="2" t="str">
        <f>IF((MAX('Bureaux de Vote'!E29:J29)='Bureaux de Vote'!E29),'Bureaux de Vote'!$E$1,IF((MAX('Bureaux de Vote'!F29:J29)='Bureaux de Vote'!F29),'Bureaux de Vote'!$F$1,IF((MAX('Bureaux de Vote'!G29:J29)='Bureaux de Vote'!G29),'Bureaux de Vote'!$G$1,IF((MAX('Bureaux de Vote'!H29:J29)='Bureaux de Vote'!H29),'Bureaux de Vote'!$H$1,IF((MAX('Bureaux de Vote'!I29:J29)='Bureaux de Vote'!I29),'Bureaux de Vote'!$I$1,'Bureaux de Vote'!$J$1)))))</f>
        <v>Hollande</v>
      </c>
      <c r="C29" s="2">
        <f>RANK('Bureaux de Vote'!E29,'Bureaux de Vote'!E29:J29)</f>
        <v>2</v>
      </c>
      <c r="D29" s="7">
        <f>'Bureaux de Vote'!E29/'Bureaux de Vote'!D29</f>
        <v>0.3114754098360656</v>
      </c>
      <c r="E29" s="11">
        <f>'Bureaux de Vote'!E29-'Bureaux de Vote'!F29</f>
        <v>-43</v>
      </c>
    </row>
    <row r="30" spans="1:5" ht="12.75">
      <c r="A30" s="4" t="str">
        <f>'Bureaux de Vote'!A30</f>
        <v>Erbray
Salle Berriau</v>
      </c>
      <c r="B30" s="2" t="str">
        <f>IF((MAX('Bureaux de Vote'!E30:J30)='Bureaux de Vote'!E30),'Bureaux de Vote'!$E$1,IF((MAX('Bureaux de Vote'!F30:J30)='Bureaux de Vote'!F30),'Bureaux de Vote'!$F$1,IF((MAX('Bureaux de Vote'!G30:J30)='Bureaux de Vote'!G30),'Bureaux de Vote'!$G$1,IF((MAX('Bureaux de Vote'!H30:J30)='Bureaux de Vote'!H30),'Bureaux de Vote'!$H$1,IF((MAX('Bureaux de Vote'!I30:J30)='Bureaux de Vote'!I30),'Bureaux de Vote'!$I$1,'Bureaux de Vote'!$J$1)))))</f>
        <v>Hollande</v>
      </c>
      <c r="C30" s="2">
        <f>RANK('Bureaux de Vote'!E30,'Bureaux de Vote'!E30:J30)</f>
        <v>2</v>
      </c>
      <c r="D30" s="7">
        <f>'Bureaux de Vote'!E30/'Bureaux de Vote'!D30</f>
        <v>0.3161290322580645</v>
      </c>
      <c r="E30" s="11">
        <f>'Bureaux de Vote'!E30-'Bureaux de Vote'!F30</f>
        <v>-9</v>
      </c>
    </row>
    <row r="31" spans="1:5" ht="12.75">
      <c r="A31" s="4" t="str">
        <f>'Bureaux de Vote'!A31</f>
        <v>Fégréac
Salle Polyvalente Valériane</v>
      </c>
      <c r="B31" s="2" t="str">
        <f>IF((MAX('Bureaux de Vote'!E31:J31)='Bureaux de Vote'!E31),'Bureaux de Vote'!$E$1,IF((MAX('Bureaux de Vote'!F31:J31)='Bureaux de Vote'!F31),'Bureaux de Vote'!$F$1,IF((MAX('Bureaux de Vote'!G31:J31)='Bureaux de Vote'!G31),'Bureaux de Vote'!$G$1,IF((MAX('Bureaux de Vote'!H31:J31)='Bureaux de Vote'!H31),'Bureaux de Vote'!$H$1,IF((MAX('Bureaux de Vote'!I31:J31)='Bureaux de Vote'!I31),'Bureaux de Vote'!$I$1,'Bureaux de Vote'!$J$1)))))</f>
        <v>Hollande</v>
      </c>
      <c r="C31" s="2">
        <f>RANK('Bureaux de Vote'!E31,'Bureaux de Vote'!E31:J31)</f>
        <v>2</v>
      </c>
      <c r="D31" s="7">
        <f>'Bureaux de Vote'!E31/'Bureaux de Vote'!D31</f>
        <v>0.33884297520661155</v>
      </c>
      <c r="E31" s="11">
        <f>'Bureaux de Vote'!E31-'Bureaux de Vote'!F31</f>
        <v>-1</v>
      </c>
    </row>
    <row r="32" spans="1:5" ht="12.75">
      <c r="A32" s="4" t="str">
        <f>'Bureaux de Vote'!A32</f>
        <v>Frossay
Salle des fêtes</v>
      </c>
      <c r="B32" s="2" t="str">
        <f>IF((MAX('Bureaux de Vote'!E32:J32)='Bureaux de Vote'!E32),'Bureaux de Vote'!$E$1,IF((MAX('Bureaux de Vote'!F32:J32)='Bureaux de Vote'!F32),'Bureaux de Vote'!$F$1,IF((MAX('Bureaux de Vote'!G32:J32)='Bureaux de Vote'!G32),'Bureaux de Vote'!$G$1,IF((MAX('Bureaux de Vote'!H32:J32)='Bureaux de Vote'!H32),'Bureaux de Vote'!$H$1,IF((MAX('Bureaux de Vote'!I32:J32)='Bureaux de Vote'!I32),'Bureaux de Vote'!$I$1,'Bureaux de Vote'!$J$1)))))</f>
        <v>Aubry</v>
      </c>
      <c r="C32" s="2" t="e">
        <f>RANK('Bureaux de Vote'!E32,'Bureaux de Vote'!E32:J32)</f>
        <v>#N/A</v>
      </c>
      <c r="D32" s="7" t="e">
        <f>'Bureaux de Vote'!E32/'Bureaux de Vote'!D32</f>
        <v>#DIV/0!</v>
      </c>
      <c r="E32" s="11">
        <f>'Bureaux de Vote'!E32-'Bureaux de Vote'!F32</f>
        <v>0</v>
      </c>
    </row>
    <row r="33" spans="1:5" ht="12.75">
      <c r="A33" s="4" t="str">
        <f>'Bureaux de Vote'!A33</f>
        <v>Getigné
Hôtel de Ville</v>
      </c>
      <c r="B33" s="2" t="str">
        <f>IF((MAX('Bureaux de Vote'!E33:J33)='Bureaux de Vote'!E33),'Bureaux de Vote'!$E$1,IF((MAX('Bureaux de Vote'!F33:J33)='Bureaux de Vote'!F33),'Bureaux de Vote'!$F$1,IF((MAX('Bureaux de Vote'!G33:J33)='Bureaux de Vote'!G33),'Bureaux de Vote'!$G$1,IF((MAX('Bureaux de Vote'!H33:J33)='Bureaux de Vote'!H33),'Bureaux de Vote'!$H$1,IF((MAX('Bureaux de Vote'!I33:J33)='Bureaux de Vote'!I33),'Bureaux de Vote'!$I$1,'Bureaux de Vote'!$J$1)))))</f>
        <v>Aubry</v>
      </c>
      <c r="C33" s="2">
        <f>RANK('Bureaux de Vote'!E33,'Bureaux de Vote'!E33:J33)</f>
        <v>1</v>
      </c>
      <c r="D33" s="7">
        <f>'Bureaux de Vote'!E33/'Bureaux de Vote'!D33</f>
        <v>0.37222222222222223</v>
      </c>
      <c r="E33" s="11">
        <f>'Bureaux de Vote'!E33-'Bureaux de Vote'!F33</f>
        <v>1</v>
      </c>
    </row>
    <row r="34" spans="1:5" ht="12.75">
      <c r="A34" s="4" t="str">
        <f>'Bureaux de Vote'!A34</f>
        <v>Gorges
Complexe de la Margerie</v>
      </c>
      <c r="B34" s="2" t="str">
        <f>IF((MAX('Bureaux de Vote'!E34:J34)='Bureaux de Vote'!E34),'Bureaux de Vote'!$E$1,IF((MAX('Bureaux de Vote'!F34:J34)='Bureaux de Vote'!F34),'Bureaux de Vote'!$F$1,IF((MAX('Bureaux de Vote'!G34:J34)='Bureaux de Vote'!G34),'Bureaux de Vote'!$G$1,IF((MAX('Bureaux de Vote'!H34:J34)='Bureaux de Vote'!H34),'Bureaux de Vote'!$H$1,IF((MAX('Bureaux de Vote'!I34:J34)='Bureaux de Vote'!I34),'Bureaux de Vote'!$I$1,'Bureaux de Vote'!$J$1)))))</f>
        <v>Hollande</v>
      </c>
      <c r="C34" s="2">
        <f>RANK('Bureaux de Vote'!E34,'Bureaux de Vote'!E34:J34)</f>
        <v>2</v>
      </c>
      <c r="D34" s="7">
        <f>'Bureaux de Vote'!E34/'Bureaux de Vote'!D34</f>
        <v>0.3592964824120603</v>
      </c>
      <c r="E34" s="11">
        <f>'Bureaux de Vote'!E34-'Bureaux de Vote'!F34</f>
        <v>-17</v>
      </c>
    </row>
    <row r="35" spans="1:5" ht="12.75">
      <c r="A35" s="4" t="str">
        <f>'Bureaux de Vote'!A35</f>
        <v>Grandchamp-des-Fontaines
Salle des Cèdres</v>
      </c>
      <c r="B35" s="2" t="str">
        <f>IF((MAX('Bureaux de Vote'!E35:J35)='Bureaux de Vote'!E35),'Bureaux de Vote'!$E$1,IF((MAX('Bureaux de Vote'!F35:J35)='Bureaux de Vote'!F35),'Bureaux de Vote'!$F$1,IF((MAX('Bureaux de Vote'!G35:J35)='Bureaux de Vote'!G35),'Bureaux de Vote'!$G$1,IF((MAX('Bureaux de Vote'!H35:J35)='Bureaux de Vote'!H35),'Bureaux de Vote'!$H$1,IF((MAX('Bureaux de Vote'!I35:J35)='Bureaux de Vote'!I35),'Bureaux de Vote'!$I$1,'Bureaux de Vote'!$J$1)))))</f>
        <v>Hollande</v>
      </c>
      <c r="C35" s="2">
        <f>RANK('Bureaux de Vote'!E35,'Bureaux de Vote'!E35:J35)</f>
        <v>2</v>
      </c>
      <c r="D35" s="7">
        <f>'Bureaux de Vote'!E35/'Bureaux de Vote'!D35</f>
        <v>0.3130434782608696</v>
      </c>
      <c r="E35" s="11">
        <f>'Bureaux de Vote'!E35-'Bureaux de Vote'!F35</f>
        <v>-18</v>
      </c>
    </row>
    <row r="36" spans="1:5" ht="12.75">
      <c r="A36" s="4" t="str">
        <f>'Bureaux de Vote'!A36</f>
        <v>Guéméné-Penfao
Salle Place du Nord/J. Brel</v>
      </c>
      <c r="B36" s="2" t="str">
        <f>IF((MAX('Bureaux de Vote'!E36:J36)='Bureaux de Vote'!E36),'Bureaux de Vote'!$E$1,IF((MAX('Bureaux de Vote'!F36:J36)='Bureaux de Vote'!F36),'Bureaux de Vote'!$F$1,IF((MAX('Bureaux de Vote'!G36:J36)='Bureaux de Vote'!G36),'Bureaux de Vote'!$G$1,IF((MAX('Bureaux de Vote'!H36:J36)='Bureaux de Vote'!H36),'Bureaux de Vote'!$H$1,IF((MAX('Bureaux de Vote'!I36:J36)='Bureaux de Vote'!I36),'Bureaux de Vote'!$I$1,'Bureaux de Vote'!$J$1)))))</f>
        <v>Hollande</v>
      </c>
      <c r="C36" s="2">
        <f>RANK('Bureaux de Vote'!E36,'Bureaux de Vote'!E36:J36)</f>
        <v>2</v>
      </c>
      <c r="D36" s="7">
        <f>'Bureaux de Vote'!E36/'Bureaux de Vote'!D36</f>
        <v>0.31560283687943264</v>
      </c>
      <c r="E36" s="11">
        <f>'Bureaux de Vote'!E36-'Bureaux de Vote'!F36</f>
        <v>-33</v>
      </c>
    </row>
    <row r="37" spans="1:5" ht="12.75">
      <c r="A37" s="4" t="str">
        <f>'Bureaux de Vote'!A37</f>
        <v>Guérande
Mairie Annexe La Madeleine</v>
      </c>
      <c r="B37" s="2" t="str">
        <f>IF((MAX('Bureaux de Vote'!E37:J37)='Bureaux de Vote'!E37),'Bureaux de Vote'!$E$1,IF((MAX('Bureaux de Vote'!F37:J37)='Bureaux de Vote'!F37),'Bureaux de Vote'!$F$1,IF((MAX('Bureaux de Vote'!G37:J37)='Bureaux de Vote'!G37),'Bureaux de Vote'!$G$1,IF((MAX('Bureaux de Vote'!H37:J37)='Bureaux de Vote'!H37),'Bureaux de Vote'!$H$1,IF((MAX('Bureaux de Vote'!I37:J37)='Bureaux de Vote'!I37),'Bureaux de Vote'!$I$1,'Bureaux de Vote'!$J$1)))))</f>
        <v>Hollande</v>
      </c>
      <c r="C37" s="2">
        <f>RANK('Bureaux de Vote'!E37,'Bureaux de Vote'!E37:J37)</f>
        <v>2</v>
      </c>
      <c r="D37" s="7">
        <f>'Bureaux de Vote'!E37/'Bureaux de Vote'!D37</f>
        <v>0.31125827814569534</v>
      </c>
      <c r="E37" s="11">
        <f>'Bureaux de Vote'!E37-'Bureaux de Vote'!F37</f>
        <v>-41</v>
      </c>
    </row>
    <row r="38" spans="1:5" ht="12.75">
      <c r="A38" s="4" t="str">
        <f>'Bureaux de Vote'!A38</f>
        <v>Guérande 
Salle des Perrières</v>
      </c>
      <c r="B38" s="2" t="str">
        <f>IF((MAX('Bureaux de Vote'!E38:J38)='Bureaux de Vote'!E38),'Bureaux de Vote'!$E$1,IF((MAX('Bureaux de Vote'!F38:J38)='Bureaux de Vote'!F38),'Bureaux de Vote'!$F$1,IF((MAX('Bureaux de Vote'!G38:J38)='Bureaux de Vote'!G38),'Bureaux de Vote'!$G$1,IF((MAX('Bureaux de Vote'!H38:J38)='Bureaux de Vote'!H38),'Bureaux de Vote'!$H$1,IF((MAX('Bureaux de Vote'!I38:J38)='Bureaux de Vote'!I38),'Bureaux de Vote'!$I$1,'Bureaux de Vote'!$J$1)))))</f>
        <v>Hollande</v>
      </c>
      <c r="C38" s="2">
        <f>RANK('Bureaux de Vote'!E38,'Bureaux de Vote'!E38:J38)</f>
        <v>2</v>
      </c>
      <c r="D38" s="7">
        <f>'Bureaux de Vote'!E38/'Bureaux de Vote'!D38</f>
        <v>0.32840236686390534</v>
      </c>
      <c r="E38" s="11">
        <f>'Bureaux de Vote'!E38-'Bureaux de Vote'!F38</f>
        <v>-15</v>
      </c>
    </row>
    <row r="39" spans="1:5" ht="12.75">
      <c r="A39" s="4" t="str">
        <f>'Bureaux de Vote'!A39</f>
        <v>Haute-Goulaine
Espace de la Treille</v>
      </c>
      <c r="B39" s="2" t="str">
        <f>IF((MAX('Bureaux de Vote'!E39:J39)='Bureaux de Vote'!E39),'Bureaux de Vote'!$E$1,IF((MAX('Bureaux de Vote'!F39:J39)='Bureaux de Vote'!F39),'Bureaux de Vote'!$F$1,IF((MAX('Bureaux de Vote'!G39:J39)='Bureaux de Vote'!G39),'Bureaux de Vote'!$G$1,IF((MAX('Bureaux de Vote'!H39:J39)='Bureaux de Vote'!H39),'Bureaux de Vote'!$H$1,IF((MAX('Bureaux de Vote'!I39:J39)='Bureaux de Vote'!I39),'Bureaux de Vote'!$I$1,'Bureaux de Vote'!$J$1)))))</f>
        <v>Hollande</v>
      </c>
      <c r="C39" s="2">
        <f>RANK('Bureaux de Vote'!E39,'Bureaux de Vote'!E39:J39)</f>
        <v>2</v>
      </c>
      <c r="D39" s="7">
        <f>'Bureaux de Vote'!E39/'Bureaux de Vote'!D39</f>
        <v>0.3261538461538461</v>
      </c>
      <c r="E39" s="11">
        <f>'Bureaux de Vote'!E39-'Bureaux de Vote'!F39</f>
        <v>-21</v>
      </c>
    </row>
    <row r="40" spans="1:5" ht="12.75">
      <c r="A40" s="4" t="str">
        <f>'Bureaux de Vote'!A40</f>
        <v>Herbignac
Salle de la Minoterie</v>
      </c>
      <c r="B40" s="2" t="str">
        <f>IF((MAX('Bureaux de Vote'!E40:J40)='Bureaux de Vote'!E40),'Bureaux de Vote'!$E$1,IF((MAX('Bureaux de Vote'!F40:J40)='Bureaux de Vote'!F40),'Bureaux de Vote'!$F$1,IF((MAX('Bureaux de Vote'!G40:J40)='Bureaux de Vote'!G40),'Bureaux de Vote'!$G$1,IF((MAX('Bureaux de Vote'!H40:J40)='Bureaux de Vote'!H40),'Bureaux de Vote'!$H$1,IF((MAX('Bureaux de Vote'!I40:J40)='Bureaux de Vote'!I40),'Bureaux de Vote'!$I$1,'Bureaux de Vote'!$J$1)))))</f>
        <v>Hollande</v>
      </c>
      <c r="C40" s="2">
        <f>RANK('Bureaux de Vote'!E40,'Bureaux de Vote'!E40:J40)</f>
        <v>2</v>
      </c>
      <c r="D40" s="7">
        <f>'Bureaux de Vote'!E40/'Bureaux de Vote'!D40</f>
        <v>0.34074074074074073</v>
      </c>
      <c r="E40" s="11">
        <f>'Bureaux de Vote'!E40-'Bureaux de Vote'!F40</f>
        <v>-13</v>
      </c>
    </row>
    <row r="41" spans="1:5" ht="12.75">
      <c r="A41" s="4" t="str">
        <f>'Bureaux de Vote'!A41</f>
        <v>Héric
Plein ciel (salle n°1)</v>
      </c>
      <c r="B41" s="2" t="str">
        <f>IF((MAX('Bureaux de Vote'!E41:J41)='Bureaux de Vote'!E41),'Bureaux de Vote'!$E$1,IF((MAX('Bureaux de Vote'!F41:J41)='Bureaux de Vote'!F41),'Bureaux de Vote'!$F$1,IF((MAX('Bureaux de Vote'!G41:J41)='Bureaux de Vote'!G41),'Bureaux de Vote'!$G$1,IF((MAX('Bureaux de Vote'!H41:J41)='Bureaux de Vote'!H41),'Bureaux de Vote'!$H$1,IF((MAX('Bureaux de Vote'!I41:J41)='Bureaux de Vote'!I41),'Bureaux de Vote'!$I$1,'Bureaux de Vote'!$J$1)))))</f>
        <v>Hollande</v>
      </c>
      <c r="C41" s="2">
        <f>RANK('Bureaux de Vote'!E41,'Bureaux de Vote'!E41:J41)</f>
        <v>2</v>
      </c>
      <c r="D41" s="7">
        <f>'Bureaux de Vote'!E41/'Bureaux de Vote'!D41</f>
        <v>0.29523809523809524</v>
      </c>
      <c r="E41" s="11">
        <f>'Bureaux de Vote'!E41-'Bureaux de Vote'!F41</f>
        <v>-19</v>
      </c>
    </row>
    <row r="42" spans="1:5" ht="12.75">
      <c r="A42" s="4" t="str">
        <f>'Bureaux de Vote'!A42</f>
        <v>Indre
Hôtel de Ville</v>
      </c>
      <c r="B42" s="2" t="str">
        <f>IF((MAX('Bureaux de Vote'!E42:J42)='Bureaux de Vote'!E42),'Bureaux de Vote'!$E$1,IF((MAX('Bureaux de Vote'!F42:J42)='Bureaux de Vote'!F42),'Bureaux de Vote'!$F$1,IF((MAX('Bureaux de Vote'!G42:J42)='Bureaux de Vote'!G42),'Bureaux de Vote'!$G$1,IF((MAX('Bureaux de Vote'!H42:J42)='Bureaux de Vote'!H42),'Bureaux de Vote'!$H$1,IF((MAX('Bureaux de Vote'!I42:J42)='Bureaux de Vote'!I42),'Bureaux de Vote'!$I$1,'Bureaux de Vote'!$J$1)))))</f>
        <v>Hollande</v>
      </c>
      <c r="C42" s="2">
        <f>RANK('Bureaux de Vote'!E42,'Bureaux de Vote'!E42:J42)</f>
        <v>2</v>
      </c>
      <c r="D42" s="7">
        <f>'Bureaux de Vote'!E42/'Bureaux de Vote'!D42</f>
        <v>0.31952662721893493</v>
      </c>
      <c r="E42" s="11">
        <f>'Bureaux de Vote'!E42-'Bureaux de Vote'!F42</f>
        <v>-57</v>
      </c>
    </row>
    <row r="43" spans="1:5" ht="12.75">
      <c r="A43" s="4" t="str">
        <f>'Bureaux de Vote'!A43</f>
        <v>Issé
Salle bleue</v>
      </c>
      <c r="B43" s="2" t="str">
        <f>IF((MAX('Bureaux de Vote'!E43:J43)='Bureaux de Vote'!E43),'Bureaux de Vote'!$E$1,IF((MAX('Bureaux de Vote'!F43:J43)='Bureaux de Vote'!F43),'Bureaux de Vote'!$F$1,IF((MAX('Bureaux de Vote'!G43:J43)='Bureaux de Vote'!G43),'Bureaux de Vote'!$G$1,IF((MAX('Bureaux de Vote'!H43:J43)='Bureaux de Vote'!H43),'Bureaux de Vote'!$H$1,IF((MAX('Bureaux de Vote'!I43:J43)='Bureaux de Vote'!I43),'Bureaux de Vote'!$I$1,'Bureaux de Vote'!$J$1)))))</f>
        <v>Hollande</v>
      </c>
      <c r="C43" s="2">
        <f>RANK('Bureaux de Vote'!E43,'Bureaux de Vote'!E43:J43)</f>
        <v>2</v>
      </c>
      <c r="D43" s="7">
        <f>'Bureaux de Vote'!E43/'Bureaux de Vote'!D43</f>
        <v>0.242152466367713</v>
      </c>
      <c r="E43" s="11">
        <f>'Bureaux de Vote'!E43-'Bureaux de Vote'!F43</f>
        <v>-65</v>
      </c>
    </row>
    <row r="44" spans="1:5" ht="12.75">
      <c r="A44" s="4" t="str">
        <f>'Bureaux de Vote'!A44</f>
        <v>Joué-sur-Erdre
ND Langueurs/L'auvinière</v>
      </c>
      <c r="B44" s="2" t="str">
        <f>IF((MAX('Bureaux de Vote'!E44:J44)='Bureaux de Vote'!E44),'Bureaux de Vote'!$E$1,IF((MAX('Bureaux de Vote'!F44:J44)='Bureaux de Vote'!F44),'Bureaux de Vote'!$F$1,IF((MAX('Bureaux de Vote'!G44:J44)='Bureaux de Vote'!G44),'Bureaux de Vote'!$G$1,IF((MAX('Bureaux de Vote'!H44:J44)='Bureaux de Vote'!H44),'Bureaux de Vote'!$H$1,IF((MAX('Bureaux de Vote'!I44:J44)='Bureaux de Vote'!I44),'Bureaux de Vote'!$I$1,'Bureaux de Vote'!$J$1)))))</f>
        <v>Hollande</v>
      </c>
      <c r="C44" s="2">
        <f>RANK('Bureaux de Vote'!E44,'Bureaux de Vote'!E44:J44)</f>
        <v>2</v>
      </c>
      <c r="D44" s="7">
        <f>'Bureaux de Vote'!E44/'Bureaux de Vote'!D44</f>
        <v>0.384</v>
      </c>
      <c r="E44" s="11">
        <f>'Bureaux de Vote'!E44-'Bureaux de Vote'!F44</f>
        <v>-1</v>
      </c>
    </row>
    <row r="45" spans="1:5" ht="12.75">
      <c r="A45" s="4" t="str">
        <f>'Bureaux de Vote'!A45</f>
        <v>La Baule
Maison des Assos Escoublac</v>
      </c>
      <c r="B45" s="2" t="str">
        <f>IF((MAX('Bureaux de Vote'!E45:J45)='Bureaux de Vote'!E45),'Bureaux de Vote'!$E$1,IF((MAX('Bureaux de Vote'!F45:J45)='Bureaux de Vote'!F45),'Bureaux de Vote'!$F$1,IF((MAX('Bureaux de Vote'!G45:J45)='Bureaux de Vote'!G45),'Bureaux de Vote'!$G$1,IF((MAX('Bureaux de Vote'!H45:J45)='Bureaux de Vote'!H45),'Bureaux de Vote'!$H$1,IF((MAX('Bureaux de Vote'!I45:J45)='Bureaux de Vote'!I45),'Bureaux de Vote'!$I$1,'Bureaux de Vote'!$J$1)))))</f>
        <v>Hollande</v>
      </c>
      <c r="C45" s="2">
        <f>RANK('Bureaux de Vote'!E45,'Bureaux de Vote'!E45:J45)</f>
        <v>2</v>
      </c>
      <c r="D45" s="7">
        <f>'Bureaux de Vote'!E45/'Bureaux de Vote'!D45</f>
        <v>0.24167694204685575</v>
      </c>
      <c r="E45" s="11">
        <f>'Bureaux de Vote'!E45-'Bureaux de Vote'!F45</f>
        <v>-174</v>
      </c>
    </row>
    <row r="46" spans="1:5" ht="12.75">
      <c r="A46" s="4" t="str">
        <f>'Bureaux de Vote'!A46</f>
        <v>La Chapelle-Basse-Mer
Salle de la maison des Asso</v>
      </c>
      <c r="B46" s="2" t="str">
        <f>IF((MAX('Bureaux de Vote'!E46:J46)='Bureaux de Vote'!E46),'Bureaux de Vote'!$E$1,IF((MAX('Bureaux de Vote'!F46:J46)='Bureaux de Vote'!F46),'Bureaux de Vote'!$F$1,IF((MAX('Bureaux de Vote'!G46:J46)='Bureaux de Vote'!G46),'Bureaux de Vote'!$G$1,IF((MAX('Bureaux de Vote'!H46:J46)='Bureaux de Vote'!H46),'Bureaux de Vote'!$H$1,IF((MAX('Bureaux de Vote'!I46:J46)='Bureaux de Vote'!I46),'Bureaux de Vote'!$I$1,'Bureaux de Vote'!$J$1)))))</f>
        <v>Hollande</v>
      </c>
      <c r="C46" s="2">
        <f>RANK('Bureaux de Vote'!E46,'Bureaux de Vote'!E46:J46)</f>
        <v>2</v>
      </c>
      <c r="D46" s="7">
        <f>'Bureaux de Vote'!E46/'Bureaux de Vote'!D46</f>
        <v>0.337037037037037</v>
      </c>
      <c r="E46" s="11">
        <f>'Bureaux de Vote'!E46-'Bureaux de Vote'!F46</f>
        <v>-7</v>
      </c>
    </row>
    <row r="47" spans="1:5" ht="12.75">
      <c r="A47" s="4" t="str">
        <f>'Bureaux de Vote'!A47</f>
        <v>La Chapelle-des-Marais
Espace du Moulin</v>
      </c>
      <c r="B47" s="2" t="str">
        <f>IF((MAX('Bureaux de Vote'!E47:J47)='Bureaux de Vote'!E47),'Bureaux de Vote'!$E$1,IF((MAX('Bureaux de Vote'!F47:J47)='Bureaux de Vote'!F47),'Bureaux de Vote'!$F$1,IF((MAX('Bureaux de Vote'!G47:J47)='Bureaux de Vote'!G47),'Bureaux de Vote'!$G$1,IF((MAX('Bureaux de Vote'!H47:J47)='Bureaux de Vote'!H47),'Bureaux de Vote'!$H$1,IF((MAX('Bureaux de Vote'!I47:J47)='Bureaux de Vote'!I47),'Bureaux de Vote'!$I$1,'Bureaux de Vote'!$J$1)))))</f>
        <v>Hollande</v>
      </c>
      <c r="C47" s="2">
        <f>RANK('Bureaux de Vote'!E47,'Bureaux de Vote'!E47:J47)</f>
        <v>2</v>
      </c>
      <c r="D47" s="7">
        <f>'Bureaux de Vote'!E47/'Bureaux de Vote'!D47</f>
        <v>0.32</v>
      </c>
      <c r="E47" s="11">
        <f>'Bureaux de Vote'!E47-'Bureaux de Vote'!F47</f>
        <v>-47</v>
      </c>
    </row>
    <row r="48" spans="1:5" ht="12.75">
      <c r="A48" s="4" t="str">
        <f>'Bureaux de Vote'!A48</f>
        <v>La Chapelle-Heulin
Hôtel de Ville</v>
      </c>
      <c r="B48" s="2" t="str">
        <f>IF((MAX('Bureaux de Vote'!E48:J48)='Bureaux de Vote'!E48),'Bureaux de Vote'!$E$1,IF((MAX('Bureaux de Vote'!F48:J48)='Bureaux de Vote'!F48),'Bureaux de Vote'!$F$1,IF((MAX('Bureaux de Vote'!G48:J48)='Bureaux de Vote'!G48),'Bureaux de Vote'!$G$1,IF((MAX('Bureaux de Vote'!H48:J48)='Bureaux de Vote'!H48),'Bureaux de Vote'!$H$1,IF((MAX('Bureaux de Vote'!I48:J48)='Bureaux de Vote'!I48),'Bureaux de Vote'!$I$1,'Bureaux de Vote'!$J$1)))))</f>
        <v>Hollande</v>
      </c>
      <c r="C48" s="2">
        <f>RANK('Bureaux de Vote'!E48,'Bureaux de Vote'!E48:J48)</f>
        <v>2</v>
      </c>
      <c r="D48" s="7">
        <f>'Bureaux de Vote'!E48/'Bureaux de Vote'!D48</f>
        <v>0.28923076923076924</v>
      </c>
      <c r="E48" s="11">
        <f>'Bureaux de Vote'!E48-'Bureaux de Vote'!F48</f>
        <v>-48</v>
      </c>
    </row>
    <row r="49" spans="1:5" ht="12.75">
      <c r="A49" s="4" t="str">
        <f>'Bureaux de Vote'!A49</f>
        <v>La Chapelle-sur-Erdre
 Salle Balavoine</v>
      </c>
      <c r="B49" s="2" t="str">
        <f>IF((MAX('Bureaux de Vote'!E49:J49)='Bureaux de Vote'!E49),'Bureaux de Vote'!$E$1,IF((MAX('Bureaux de Vote'!F49:J49)='Bureaux de Vote'!F49),'Bureaux de Vote'!$F$1,IF((MAX('Bureaux de Vote'!G49:J49)='Bureaux de Vote'!G49),'Bureaux de Vote'!$G$1,IF((MAX('Bureaux de Vote'!H49:J49)='Bureaux de Vote'!H49),'Bureaux de Vote'!$H$1,IF((MAX('Bureaux de Vote'!I49:J49)='Bureaux de Vote'!I49),'Bureaux de Vote'!$I$1,'Bureaux de Vote'!$J$1)))))</f>
        <v>Hollande</v>
      </c>
      <c r="C49" s="2">
        <f>RANK('Bureaux de Vote'!E49,'Bureaux de Vote'!E49:J49)</f>
        <v>2</v>
      </c>
      <c r="D49" s="7">
        <f>'Bureaux de Vote'!E49/'Bureaux de Vote'!D49</f>
        <v>0.3076923076923077</v>
      </c>
      <c r="E49" s="11">
        <f>'Bureaux de Vote'!E49-'Bureaux de Vote'!F49</f>
        <v>-46</v>
      </c>
    </row>
    <row r="50" spans="1:5" ht="12.75">
      <c r="A50" s="4" t="str">
        <f>'Bureaux de Vote'!A50</f>
        <v>La Chapelle-sur-Erdre
Salle Barbara</v>
      </c>
      <c r="B50" s="2" t="str">
        <f>IF((MAX('Bureaux de Vote'!E50:J50)='Bureaux de Vote'!E50),'Bureaux de Vote'!$E$1,IF((MAX('Bureaux de Vote'!F50:J50)='Bureaux de Vote'!F50),'Bureaux de Vote'!$F$1,IF((MAX('Bureaux de Vote'!G50:J50)='Bureaux de Vote'!G50),'Bureaux de Vote'!$G$1,IF((MAX('Bureaux de Vote'!H50:J50)='Bureaux de Vote'!H50),'Bureaux de Vote'!$H$1,IF((MAX('Bureaux de Vote'!I50:J50)='Bureaux de Vote'!I50),'Bureaux de Vote'!$I$1,'Bureaux de Vote'!$J$1)))))</f>
        <v>Hollande</v>
      </c>
      <c r="C50" s="2">
        <f>RANK('Bureaux de Vote'!E50,'Bureaux de Vote'!E50:J50)</f>
        <v>2</v>
      </c>
      <c r="D50" s="7">
        <f>'Bureaux de Vote'!E50/'Bureaux de Vote'!D50</f>
        <v>0.32845744680851063</v>
      </c>
      <c r="E50" s="11">
        <f>'Bureaux de Vote'!E50-'Bureaux de Vote'!F50</f>
        <v>-39</v>
      </c>
    </row>
    <row r="51" spans="1:5" ht="12.75">
      <c r="A51" s="4" t="str">
        <f>'Bureaux de Vote'!A51</f>
        <v>La Chapelle-sur-Erdre
Hotel de Ville</v>
      </c>
      <c r="B51" s="2" t="str">
        <f>IF((MAX('Bureaux de Vote'!E51:J51)='Bureaux de Vote'!E51),'Bureaux de Vote'!$E$1,IF((MAX('Bureaux de Vote'!F51:J51)='Bureaux de Vote'!F51),'Bureaux de Vote'!$F$1,IF((MAX('Bureaux de Vote'!G51:J51)='Bureaux de Vote'!G51),'Bureaux de Vote'!$G$1,IF((MAX('Bureaux de Vote'!H51:J51)='Bureaux de Vote'!H51),'Bureaux de Vote'!$H$1,IF((MAX('Bureaux de Vote'!I51:J51)='Bureaux de Vote'!I51),'Bureaux de Vote'!$I$1,'Bureaux de Vote'!$J$1)))))</f>
        <v>Hollande</v>
      </c>
      <c r="C51" s="2">
        <f>RANK('Bureaux de Vote'!E51,'Bureaux de Vote'!E51:J51)</f>
        <v>2</v>
      </c>
      <c r="D51" s="7">
        <f>'Bureaux de Vote'!E51/'Bureaux de Vote'!D51</f>
        <v>0.29809104258443464</v>
      </c>
      <c r="E51" s="11">
        <f>'Bureaux de Vote'!E51-'Bureaux de Vote'!F51</f>
        <v>-82</v>
      </c>
    </row>
    <row r="52" spans="1:5" ht="12.75">
      <c r="A52" s="4" t="str">
        <f>'Bureaux de Vote'!A52</f>
        <v>La Chevrolière
Salle du Verger</v>
      </c>
      <c r="B52" s="2" t="str">
        <f>IF((MAX('Bureaux de Vote'!E52:J52)='Bureaux de Vote'!E52),'Bureaux de Vote'!$E$1,IF((MAX('Bureaux de Vote'!F52:J52)='Bureaux de Vote'!F52),'Bureaux de Vote'!$F$1,IF((MAX('Bureaux de Vote'!G52:J52)='Bureaux de Vote'!G52),'Bureaux de Vote'!$G$1,IF((MAX('Bureaux de Vote'!H52:J52)='Bureaux de Vote'!H52),'Bureaux de Vote'!$H$1,IF((MAX('Bureaux de Vote'!I52:J52)='Bureaux de Vote'!I52),'Bureaux de Vote'!$I$1,'Bureaux de Vote'!$J$1)))))</f>
        <v>Hollande</v>
      </c>
      <c r="C52" s="2">
        <f>RANK('Bureaux de Vote'!E52,'Bureaux de Vote'!E52:J52)</f>
        <v>2</v>
      </c>
      <c r="D52" s="7">
        <f>'Bureaux de Vote'!E52/'Bureaux de Vote'!D52</f>
        <v>0.3148936170212766</v>
      </c>
      <c r="E52" s="11">
        <f>'Bureaux de Vote'!E52-'Bureaux de Vote'!F52</f>
        <v>-44</v>
      </c>
    </row>
    <row r="53" spans="1:5" ht="12.75">
      <c r="A53" s="4" t="str">
        <f>'Bureaux de Vote'!A53</f>
        <v>La Haye-Fouassière
Salle des Camélias</v>
      </c>
      <c r="B53" s="2" t="str">
        <f>IF((MAX('Bureaux de Vote'!E53:J53)='Bureaux de Vote'!E53),'Bureaux de Vote'!$E$1,IF((MAX('Bureaux de Vote'!F53:J53)='Bureaux de Vote'!F53),'Bureaux de Vote'!$F$1,IF((MAX('Bureaux de Vote'!G53:J53)='Bureaux de Vote'!G53),'Bureaux de Vote'!$G$1,IF((MAX('Bureaux de Vote'!H53:J53)='Bureaux de Vote'!H53),'Bureaux de Vote'!$H$1,IF((MAX('Bureaux de Vote'!I53:J53)='Bureaux de Vote'!I53),'Bureaux de Vote'!$I$1,'Bureaux de Vote'!$J$1)))))</f>
        <v>Hollande</v>
      </c>
      <c r="C53" s="2">
        <f>RANK('Bureaux de Vote'!E53,'Bureaux de Vote'!E53:J53)</f>
        <v>2</v>
      </c>
      <c r="D53" s="7">
        <f>'Bureaux de Vote'!E53/'Bureaux de Vote'!D53</f>
        <v>0.3048780487804878</v>
      </c>
      <c r="E53" s="11">
        <f>'Bureaux de Vote'!E53-'Bureaux de Vote'!F53</f>
        <v>-57</v>
      </c>
    </row>
    <row r="54" spans="1:5" ht="12.75">
      <c r="A54" s="4" t="str">
        <f>'Bureaux de Vote'!A54</f>
        <v>La Montagne
Salle de l'amicale laïque</v>
      </c>
      <c r="B54" s="2" t="str">
        <f>IF((MAX('Bureaux de Vote'!E54:J54)='Bureaux de Vote'!E54),'Bureaux de Vote'!$E$1,IF((MAX('Bureaux de Vote'!F54:J54)='Bureaux de Vote'!F54),'Bureaux de Vote'!$F$1,IF((MAX('Bureaux de Vote'!G54:J54)='Bureaux de Vote'!G54),'Bureaux de Vote'!$G$1,IF((MAX('Bureaux de Vote'!H54:J54)='Bureaux de Vote'!H54),'Bureaux de Vote'!$H$1,IF((MAX('Bureaux de Vote'!I54:J54)='Bureaux de Vote'!I54),'Bureaux de Vote'!$I$1,'Bureaux de Vote'!$J$1)))))</f>
        <v>Hollande</v>
      </c>
      <c r="C54" s="2">
        <f>RANK('Bureaux de Vote'!E54,'Bureaux de Vote'!E54:J54)</f>
        <v>2</v>
      </c>
      <c r="D54" s="7">
        <f>'Bureaux de Vote'!E54/'Bureaux de Vote'!D54</f>
        <v>0.32368896925858953</v>
      </c>
      <c r="E54" s="11">
        <f>'Bureaux de Vote'!E54-'Bureaux de Vote'!F54</f>
        <v>-55</v>
      </c>
    </row>
    <row r="55" spans="1:5" ht="12.75">
      <c r="A55" s="4" t="str">
        <f>'Bureaux de Vote'!A55</f>
        <v>La Turballe
Salle François-Marie Lebrun</v>
      </c>
      <c r="B55" s="2" t="str">
        <f>IF((MAX('Bureaux de Vote'!E55:J55)='Bureaux de Vote'!E55),'Bureaux de Vote'!$E$1,IF((MAX('Bureaux de Vote'!F55:J55)='Bureaux de Vote'!F55),'Bureaux de Vote'!$F$1,IF((MAX('Bureaux de Vote'!G55:J55)='Bureaux de Vote'!G55),'Bureaux de Vote'!$G$1,IF((MAX('Bureaux de Vote'!H55:J55)='Bureaux de Vote'!H55),'Bureaux de Vote'!$H$1,IF((MAX('Bureaux de Vote'!I55:J55)='Bureaux de Vote'!I55),'Bureaux de Vote'!$I$1,'Bureaux de Vote'!$J$1)))))</f>
        <v>Hollande</v>
      </c>
      <c r="C55" s="2">
        <f>RANK('Bureaux de Vote'!E55,'Bureaux de Vote'!E55:J55)</f>
        <v>2</v>
      </c>
      <c r="D55" s="7">
        <f>'Bureaux de Vote'!E55/'Bureaux de Vote'!D55</f>
        <v>0.238013698630137</v>
      </c>
      <c r="E55" s="11">
        <f>'Bureaux de Vote'!E55-'Bureaux de Vote'!F55</f>
        <v>-134</v>
      </c>
    </row>
    <row r="56" spans="1:5" ht="12.75">
      <c r="A56" s="4" t="str">
        <f>'Bureaux de Vote'!A56</f>
        <v>Le Cellier
Salle de la Loire</v>
      </c>
      <c r="B56" s="2" t="str">
        <f>IF((MAX('Bureaux de Vote'!E56:J56)='Bureaux de Vote'!E56),'Bureaux de Vote'!$E$1,IF((MAX('Bureaux de Vote'!F56:J56)='Bureaux de Vote'!F56),'Bureaux de Vote'!$F$1,IF((MAX('Bureaux de Vote'!G56:J56)='Bureaux de Vote'!G56),'Bureaux de Vote'!$G$1,IF((MAX('Bureaux de Vote'!H56:J56)='Bureaux de Vote'!H56),'Bureaux de Vote'!$H$1,IF((MAX('Bureaux de Vote'!I56:J56)='Bureaux de Vote'!I56),'Bureaux de Vote'!$I$1,'Bureaux de Vote'!$J$1)))))</f>
        <v>Hollande</v>
      </c>
      <c r="C56" s="2">
        <f>RANK('Bureaux de Vote'!E56,'Bureaux de Vote'!E56:J56)</f>
        <v>2</v>
      </c>
      <c r="D56" s="7">
        <f>'Bureaux de Vote'!E56/'Bureaux de Vote'!D56</f>
        <v>0.33488372093023255</v>
      </c>
      <c r="E56" s="11">
        <f>'Bureaux de Vote'!E56-'Bureaux de Vote'!F56</f>
        <v>-13</v>
      </c>
    </row>
    <row r="57" spans="1:5" ht="12.75">
      <c r="A57" s="4" t="str">
        <f>'Bureaux de Vote'!A57</f>
        <v>Le Croisic
Foyer Émile Thibault</v>
      </c>
      <c r="B57" s="2" t="str">
        <f>IF((MAX('Bureaux de Vote'!E57:J57)='Bureaux de Vote'!E57),'Bureaux de Vote'!$E$1,IF((MAX('Bureaux de Vote'!F57:J57)='Bureaux de Vote'!F57),'Bureaux de Vote'!$F$1,IF((MAX('Bureaux de Vote'!G57:J57)='Bureaux de Vote'!G57),'Bureaux de Vote'!$G$1,IF((MAX('Bureaux de Vote'!H57:J57)='Bureaux de Vote'!H57),'Bureaux de Vote'!$H$1,IF((MAX('Bureaux de Vote'!I57:J57)='Bureaux de Vote'!I57),'Bureaux de Vote'!$I$1,'Bureaux de Vote'!$J$1)))))</f>
        <v>Hollande</v>
      </c>
      <c r="C57" s="2">
        <f>RANK('Bureaux de Vote'!E57,'Bureaux de Vote'!E57:J57)</f>
        <v>2</v>
      </c>
      <c r="D57" s="7">
        <f>'Bureaux de Vote'!E57/'Bureaux de Vote'!D57</f>
        <v>0.21940928270042195</v>
      </c>
      <c r="E57" s="11">
        <f>'Bureaux de Vote'!E57-'Bureaux de Vote'!F57</f>
        <v>-55</v>
      </c>
    </row>
    <row r="58" spans="1:5" ht="12.75">
      <c r="A58" s="4" t="str">
        <f>'Bureaux de Vote'!A58</f>
        <v>Le Landreau
Salle de la Tricotaine</v>
      </c>
      <c r="B58" s="2" t="str">
        <f>IF((MAX('Bureaux de Vote'!E58:J58)='Bureaux de Vote'!E58),'Bureaux de Vote'!$E$1,IF((MAX('Bureaux de Vote'!F58:J58)='Bureaux de Vote'!F58),'Bureaux de Vote'!$F$1,IF((MAX('Bureaux de Vote'!G58:J58)='Bureaux de Vote'!G58),'Bureaux de Vote'!$G$1,IF((MAX('Bureaux de Vote'!H58:J58)='Bureaux de Vote'!H58),'Bureaux de Vote'!$H$1,IF((MAX('Bureaux de Vote'!I58:J58)='Bureaux de Vote'!I58),'Bureaux de Vote'!$I$1,'Bureaux de Vote'!$J$1)))))</f>
        <v>Hollande</v>
      </c>
      <c r="C58" s="2">
        <f>RANK('Bureaux de Vote'!E58,'Bureaux de Vote'!E58:J58)</f>
        <v>2</v>
      </c>
      <c r="D58" s="7">
        <f>'Bureaux de Vote'!E58/'Bureaux de Vote'!D58</f>
        <v>0.33783783783783783</v>
      </c>
      <c r="E58" s="11">
        <f>'Bureaux de Vote'!E58-'Bureaux de Vote'!F58</f>
        <v>-7</v>
      </c>
    </row>
    <row r="59" spans="1:5" ht="12.75">
      <c r="A59" s="4" t="str">
        <f>'Bureaux de Vote'!A59</f>
        <v>Le Loroux-Bottereau
Salle des 4 vents</v>
      </c>
      <c r="B59" s="2" t="str">
        <f>IF((MAX('Bureaux de Vote'!E59:J59)='Bureaux de Vote'!E59),'Bureaux de Vote'!$E$1,IF((MAX('Bureaux de Vote'!F59:J59)='Bureaux de Vote'!F59),'Bureaux de Vote'!$F$1,IF((MAX('Bureaux de Vote'!G59:J59)='Bureaux de Vote'!G59),'Bureaux de Vote'!$G$1,IF((MAX('Bureaux de Vote'!H59:J59)='Bureaux de Vote'!H59),'Bureaux de Vote'!$H$1,IF((MAX('Bureaux de Vote'!I59:J59)='Bureaux de Vote'!I59),'Bureaux de Vote'!$I$1,'Bureaux de Vote'!$J$1)))))</f>
        <v>Hollande</v>
      </c>
      <c r="C59" s="2">
        <f>RANK('Bureaux de Vote'!E59,'Bureaux de Vote'!E59:J59)</f>
        <v>2</v>
      </c>
      <c r="D59" s="7">
        <f>'Bureaux de Vote'!E59/'Bureaux de Vote'!D59</f>
        <v>0.28106508875739644</v>
      </c>
      <c r="E59" s="11">
        <f>'Bureaux de Vote'!E59-'Bureaux de Vote'!F59</f>
        <v>-48</v>
      </c>
    </row>
    <row r="60" spans="1:5" ht="12.75">
      <c r="A60" s="4" t="str">
        <f>'Bureaux de Vote'!A60</f>
        <v>Le Pellerin
Maison Accueil Info Sociale</v>
      </c>
      <c r="B60" s="2" t="str">
        <f>IF((MAX('Bureaux de Vote'!E60:J60)='Bureaux de Vote'!E60),'Bureaux de Vote'!$E$1,IF((MAX('Bureaux de Vote'!F60:J60)='Bureaux de Vote'!F60),'Bureaux de Vote'!$F$1,IF((MAX('Bureaux de Vote'!G60:J60)='Bureaux de Vote'!G60),'Bureaux de Vote'!$G$1,IF((MAX('Bureaux de Vote'!H60:J60)='Bureaux de Vote'!H60),'Bureaux de Vote'!$H$1,IF((MAX('Bureaux de Vote'!I60:J60)='Bureaux de Vote'!I60),'Bureaux de Vote'!$I$1,'Bureaux de Vote'!$J$1)))))</f>
        <v>Hollande</v>
      </c>
      <c r="C60" s="2">
        <f>RANK('Bureaux de Vote'!E60,'Bureaux de Vote'!E60:J60)</f>
        <v>2</v>
      </c>
      <c r="D60" s="7">
        <f>'Bureaux de Vote'!E60/'Bureaux de Vote'!D60</f>
        <v>0.32196162046908317</v>
      </c>
      <c r="E60" s="11">
        <f>'Bureaux de Vote'!E60-'Bureaux de Vote'!F60</f>
        <v>-30</v>
      </c>
    </row>
    <row r="61" spans="1:5" ht="12.75">
      <c r="A61" s="4" t="str">
        <f>'Bureaux de Vote'!A61</f>
        <v>Le Pouliguen
Le Foyer</v>
      </c>
      <c r="B61" s="2" t="str">
        <f>IF((MAX('Bureaux de Vote'!E61:J61)='Bureaux de Vote'!E61),'Bureaux de Vote'!$E$1,IF((MAX('Bureaux de Vote'!F61:J61)='Bureaux de Vote'!F61),'Bureaux de Vote'!$F$1,IF((MAX('Bureaux de Vote'!G61:J61)='Bureaux de Vote'!G61),'Bureaux de Vote'!$G$1,IF((MAX('Bureaux de Vote'!H61:J61)='Bureaux de Vote'!H61),'Bureaux de Vote'!$H$1,IF((MAX('Bureaux de Vote'!I61:J61)='Bureaux de Vote'!I61),'Bureaux de Vote'!$I$1,'Bureaux de Vote'!$J$1)))))</f>
        <v>Hollande</v>
      </c>
      <c r="C61" s="2">
        <f>RANK('Bureaux de Vote'!E61,'Bureaux de Vote'!E61:J61)</f>
        <v>2</v>
      </c>
      <c r="D61" s="7">
        <f>'Bureaux de Vote'!E61/'Bureaux de Vote'!D61</f>
        <v>0.25</v>
      </c>
      <c r="E61" s="11">
        <f>'Bureaux de Vote'!E61-'Bureaux de Vote'!F61</f>
        <v>-50</v>
      </c>
    </row>
    <row r="62" spans="1:5" ht="12.75">
      <c r="A62" s="4" t="str">
        <f>'Bureaux de Vote'!A62</f>
        <v>Les Moutiers-en-Retz
Bibliothèque Municipale</v>
      </c>
      <c r="B62" s="2" t="str">
        <f>IF((MAX('Bureaux de Vote'!E62:J62)='Bureaux de Vote'!E62),'Bureaux de Vote'!$E$1,IF((MAX('Bureaux de Vote'!F62:J62)='Bureaux de Vote'!F62),'Bureaux de Vote'!$F$1,IF((MAX('Bureaux de Vote'!G62:J62)='Bureaux de Vote'!G62),'Bureaux de Vote'!$G$1,IF((MAX('Bureaux de Vote'!H62:J62)='Bureaux de Vote'!H62),'Bureaux de Vote'!$H$1,IF((MAX('Bureaux de Vote'!I62:J62)='Bureaux de Vote'!I62),'Bureaux de Vote'!$I$1,'Bureaux de Vote'!$J$1)))))</f>
        <v>Hollande</v>
      </c>
      <c r="C62" s="2">
        <f>RANK('Bureaux de Vote'!E62,'Bureaux de Vote'!E62:J62)</f>
        <v>3</v>
      </c>
      <c r="D62" s="7">
        <f>'Bureaux de Vote'!E62/'Bureaux de Vote'!D62</f>
        <v>0.1985981308411215</v>
      </c>
      <c r="E62" s="11">
        <f>'Bureaux de Vote'!E62-'Bureaux de Vote'!F62</f>
        <v>-91</v>
      </c>
    </row>
    <row r="63" spans="1:5" ht="12.75">
      <c r="A63" s="4" t="str">
        <f>'Bureaux de Vote'!A63</f>
        <v>Les Sorinières
Hôtel de Ville</v>
      </c>
      <c r="B63" s="2" t="str">
        <f>IF((MAX('Bureaux de Vote'!E63:J63)='Bureaux de Vote'!E63),'Bureaux de Vote'!$E$1,IF((MAX('Bureaux de Vote'!F63:J63)='Bureaux de Vote'!F63),'Bureaux de Vote'!$F$1,IF((MAX('Bureaux de Vote'!G63:J63)='Bureaux de Vote'!G63),'Bureaux de Vote'!$G$1,IF((MAX('Bureaux de Vote'!H63:J63)='Bureaux de Vote'!H63),'Bureaux de Vote'!$H$1,IF((MAX('Bureaux de Vote'!I63:J63)='Bureaux de Vote'!I63),'Bureaux de Vote'!$I$1,'Bureaux de Vote'!$J$1)))))</f>
        <v>Hollande</v>
      </c>
      <c r="C63" s="2">
        <f>RANK('Bureaux de Vote'!E63,'Bureaux de Vote'!E63:J63)</f>
        <v>2</v>
      </c>
      <c r="D63" s="7">
        <f>'Bureaux de Vote'!E63/'Bureaux de Vote'!D63</f>
        <v>0.3588709677419355</v>
      </c>
      <c r="E63" s="11">
        <f>'Bureaux de Vote'!E63-'Bureaux de Vote'!F63</f>
        <v>-39</v>
      </c>
    </row>
    <row r="64" spans="1:5" ht="12.75">
      <c r="A64" s="4" t="str">
        <f>'Bureaux de Vote'!A64</f>
        <v>Ligné
Salle Goscinny</v>
      </c>
      <c r="B64" s="2" t="str">
        <f>IF((MAX('Bureaux de Vote'!E64:J64)='Bureaux de Vote'!E64),'Bureaux de Vote'!$E$1,IF((MAX('Bureaux de Vote'!F64:J64)='Bureaux de Vote'!F64),'Bureaux de Vote'!$F$1,IF((MAX('Bureaux de Vote'!G64:J64)='Bureaux de Vote'!G64),'Bureaux de Vote'!$G$1,IF((MAX('Bureaux de Vote'!H64:J64)='Bureaux de Vote'!H64),'Bureaux de Vote'!$H$1,IF((MAX('Bureaux de Vote'!I64:J64)='Bureaux de Vote'!I64),'Bureaux de Vote'!$I$1,'Bureaux de Vote'!$J$1)))))</f>
        <v>Aubry</v>
      </c>
      <c r="C64" s="2">
        <f>RANK('Bureaux de Vote'!E64,'Bureaux de Vote'!E64:J64)</f>
        <v>1</v>
      </c>
      <c r="D64" s="7">
        <f>'Bureaux de Vote'!E64/'Bureaux de Vote'!D64</f>
        <v>0.39864864864864863</v>
      </c>
      <c r="E64" s="11">
        <f>'Bureaux de Vote'!E64-'Bureaux de Vote'!F64</f>
        <v>10</v>
      </c>
    </row>
    <row r="65" spans="1:5" ht="12.75">
      <c r="A65" s="4" t="str">
        <f>'Bureaux de Vote'!A65</f>
        <v>Machecoul
Salle des Régents</v>
      </c>
      <c r="B65" s="2" t="str">
        <f>IF((MAX('Bureaux de Vote'!E65:J65)='Bureaux de Vote'!E65),'Bureaux de Vote'!$E$1,IF((MAX('Bureaux de Vote'!F65:J65)='Bureaux de Vote'!F65),'Bureaux de Vote'!$F$1,IF((MAX('Bureaux de Vote'!G65:J65)='Bureaux de Vote'!G65),'Bureaux de Vote'!$G$1,IF((MAX('Bureaux de Vote'!H65:J65)='Bureaux de Vote'!H65),'Bureaux de Vote'!$H$1,IF((MAX('Bureaux de Vote'!I65:J65)='Bureaux de Vote'!I65),'Bureaux de Vote'!$I$1,'Bureaux de Vote'!$J$1)))))</f>
        <v>Hollande</v>
      </c>
      <c r="C65" s="2">
        <f>RANK('Bureaux de Vote'!E65,'Bureaux de Vote'!E65:J65)</f>
        <v>2</v>
      </c>
      <c r="D65" s="7">
        <f>'Bureaux de Vote'!E65/'Bureaux de Vote'!D65</f>
        <v>0.33860045146726864</v>
      </c>
      <c r="E65" s="11">
        <f>'Bureaux de Vote'!E65-'Bureaux de Vote'!F65</f>
        <v>-27</v>
      </c>
    </row>
    <row r="66" spans="1:5" ht="12.75">
      <c r="A66" s="4" t="str">
        <f>'Bureaux de Vote'!A66</f>
        <v>Marsac-sur-Don
Salle municipale</v>
      </c>
      <c r="B66" s="2" t="str">
        <f>IF((MAX('Bureaux de Vote'!E66:J66)='Bureaux de Vote'!E66),'Bureaux de Vote'!$E$1,IF((MAX('Bureaux de Vote'!F66:J66)='Bureaux de Vote'!F66),'Bureaux de Vote'!$F$1,IF((MAX('Bureaux de Vote'!G66:J66)='Bureaux de Vote'!G66),'Bureaux de Vote'!$G$1,IF((MAX('Bureaux de Vote'!H66:J66)='Bureaux de Vote'!H66),'Bureaux de Vote'!$H$1,IF((MAX('Bureaux de Vote'!I66:J66)='Bureaux de Vote'!I66),'Bureaux de Vote'!$I$1,'Bureaux de Vote'!$J$1)))))</f>
        <v>Aubry</v>
      </c>
      <c r="C66" s="2">
        <f>RANK('Bureaux de Vote'!E66,'Bureaux de Vote'!E66:J66)</f>
        <v>1</v>
      </c>
      <c r="D66" s="7">
        <f>'Bureaux de Vote'!E66/'Bureaux de Vote'!D66</f>
        <v>0.4470588235294118</v>
      </c>
      <c r="E66" s="11">
        <f>'Bureaux de Vote'!E66-'Bureaux de Vote'!F66</f>
        <v>9</v>
      </c>
    </row>
    <row r="67" spans="1:5" ht="12.75">
      <c r="A67" s="4" t="str">
        <f>'Bureaux de Vote'!A67</f>
        <v>Mauves-sur-Loire
Salle Magnolia</v>
      </c>
      <c r="B67" s="2" t="str">
        <f>IF((MAX('Bureaux de Vote'!E67:J67)='Bureaux de Vote'!E67),'Bureaux de Vote'!$E$1,IF((MAX('Bureaux de Vote'!F67:J67)='Bureaux de Vote'!F67),'Bureaux de Vote'!$F$1,IF((MAX('Bureaux de Vote'!G67:J67)='Bureaux de Vote'!G67),'Bureaux de Vote'!$G$1,IF((MAX('Bureaux de Vote'!H67:J67)='Bureaux de Vote'!H67),'Bureaux de Vote'!$H$1,IF((MAX('Bureaux de Vote'!I67:J67)='Bureaux de Vote'!I67),'Bureaux de Vote'!$I$1,'Bureaux de Vote'!$J$1)))))</f>
        <v>Aubry</v>
      </c>
      <c r="C67" s="2">
        <f>RANK('Bureaux de Vote'!E67,'Bureaux de Vote'!E67:J67)</f>
        <v>1</v>
      </c>
      <c r="D67" s="7">
        <f>'Bureaux de Vote'!E67/'Bureaux de Vote'!D67</f>
        <v>0.42786069651741293</v>
      </c>
      <c r="E67" s="11">
        <f>'Bureaux de Vote'!E67-'Bureaux de Vote'!F67</f>
        <v>18</v>
      </c>
    </row>
    <row r="68" spans="1:5" ht="12.75">
      <c r="A68" s="4" t="str">
        <f>'Bureaux de Vote'!A68</f>
        <v>Mésanger
Complexe du Pont Cornouaille</v>
      </c>
      <c r="B68" s="2" t="str">
        <f>IF((MAX('Bureaux de Vote'!E68:J68)='Bureaux de Vote'!E68),'Bureaux de Vote'!$E$1,IF((MAX('Bureaux de Vote'!F68:J68)='Bureaux de Vote'!F68),'Bureaux de Vote'!$F$1,IF((MAX('Bureaux de Vote'!G68:J68)='Bureaux de Vote'!G68),'Bureaux de Vote'!$G$1,IF((MAX('Bureaux de Vote'!H68:J68)='Bureaux de Vote'!H68),'Bureaux de Vote'!$H$1,IF((MAX('Bureaux de Vote'!I68:J68)='Bureaux de Vote'!I68),'Bureaux de Vote'!$I$1,'Bureaux de Vote'!$J$1)))))</f>
        <v>Aubry</v>
      </c>
      <c r="C68" s="2">
        <f>RANK('Bureaux de Vote'!E68,'Bureaux de Vote'!E68:J68)</f>
        <v>1</v>
      </c>
      <c r="D68" s="7">
        <f>'Bureaux de Vote'!E68/'Bureaux de Vote'!D68</f>
        <v>0.35877862595419846</v>
      </c>
      <c r="E68" s="11">
        <f>'Bureaux de Vote'!E68-'Bureaux de Vote'!F68</f>
        <v>1</v>
      </c>
    </row>
    <row r="69" spans="1:5" ht="12.75">
      <c r="A69" s="4" t="str">
        <f>'Bureaux de Vote'!A69</f>
        <v>Missillac
Espace de la Garenne</v>
      </c>
      <c r="B69" s="2" t="str">
        <f>IF((MAX('Bureaux de Vote'!E69:J69)='Bureaux de Vote'!E69),'Bureaux de Vote'!$E$1,IF((MAX('Bureaux de Vote'!F69:J69)='Bureaux de Vote'!F69),'Bureaux de Vote'!$F$1,IF((MAX('Bureaux de Vote'!G69:J69)='Bureaux de Vote'!G69),'Bureaux de Vote'!$G$1,IF((MAX('Bureaux de Vote'!H69:J69)='Bureaux de Vote'!H69),'Bureaux de Vote'!$H$1,IF((MAX('Bureaux de Vote'!I69:J69)='Bureaux de Vote'!I69),'Bureaux de Vote'!$I$1,'Bureaux de Vote'!$J$1)))))</f>
        <v>Hollande</v>
      </c>
      <c r="C69" s="2">
        <f>RANK('Bureaux de Vote'!E69,'Bureaux de Vote'!E69:J69)</f>
        <v>2</v>
      </c>
      <c r="D69" s="7">
        <f>'Bureaux de Vote'!E69/'Bureaux de Vote'!D69</f>
        <v>0.3235294117647059</v>
      </c>
      <c r="E69" s="11">
        <f>'Bureaux de Vote'!E69-'Bureaux de Vote'!F69</f>
        <v>-60</v>
      </c>
    </row>
    <row r="70" spans="1:5" ht="12.75">
      <c r="A70" s="4" t="str">
        <f>'Bureaux de Vote'!A70</f>
        <v>Montbert
Centre Médico-social</v>
      </c>
      <c r="B70" s="2" t="str">
        <f>IF((MAX('Bureaux de Vote'!E70:J70)='Bureaux de Vote'!E70),'Bureaux de Vote'!$E$1,IF((MAX('Bureaux de Vote'!F70:J70)='Bureaux de Vote'!F70),'Bureaux de Vote'!$F$1,IF((MAX('Bureaux de Vote'!G70:J70)='Bureaux de Vote'!G70),'Bureaux de Vote'!$G$1,IF((MAX('Bureaux de Vote'!H70:J70)='Bureaux de Vote'!H70),'Bureaux de Vote'!$H$1,IF((MAX('Bureaux de Vote'!I70:J70)='Bureaux de Vote'!I70),'Bureaux de Vote'!$I$1,'Bureaux de Vote'!$J$1)))))</f>
        <v>Hollande</v>
      </c>
      <c r="C70" s="2">
        <f>RANK('Bureaux de Vote'!E70,'Bureaux de Vote'!E70:J70)</f>
        <v>2</v>
      </c>
      <c r="D70" s="7">
        <f>'Bureaux de Vote'!E70/'Bureaux de Vote'!D70</f>
        <v>0.3418467583497053</v>
      </c>
      <c r="E70" s="11">
        <f>'Bureaux de Vote'!E70-'Bureaux de Vote'!F70</f>
        <v>-25</v>
      </c>
    </row>
    <row r="71" spans="1:5" ht="12.75">
      <c r="A71" s="4" t="str">
        <f>'Bureaux de Vote'!A71</f>
        <v>Montoir-de-Bretagne
Hôtel de ville</v>
      </c>
      <c r="B71" s="2" t="str">
        <f>IF((MAX('Bureaux de Vote'!E71:J71)='Bureaux de Vote'!E71),'Bureaux de Vote'!$E$1,IF((MAX('Bureaux de Vote'!F71:J71)='Bureaux de Vote'!F71),'Bureaux de Vote'!$F$1,IF((MAX('Bureaux de Vote'!G71:J71)='Bureaux de Vote'!G71),'Bureaux de Vote'!$G$1,IF((MAX('Bureaux de Vote'!H71:J71)='Bureaux de Vote'!H71),'Bureaux de Vote'!$H$1,IF((MAX('Bureaux de Vote'!I71:J71)='Bureaux de Vote'!I71),'Bureaux de Vote'!$I$1,'Bureaux de Vote'!$J$1)))))</f>
        <v>Hollande</v>
      </c>
      <c r="C71" s="2">
        <f>RANK('Bureaux de Vote'!E71,'Bureaux de Vote'!E71:J71)</f>
        <v>2</v>
      </c>
      <c r="D71" s="7">
        <f>'Bureaux de Vote'!E71/'Bureaux de Vote'!D71</f>
        <v>0.2757201646090535</v>
      </c>
      <c r="E71" s="11">
        <f>'Bureaux de Vote'!E71-'Bureaux de Vote'!F71</f>
        <v>-62</v>
      </c>
    </row>
    <row r="72" spans="1:5" ht="12.75">
      <c r="A72" s="4" t="str">
        <f>'Bureaux de Vote'!A72</f>
        <v>Nantes
Maison des Assos d'Auvours</v>
      </c>
      <c r="B72" s="2" t="str">
        <f>IF((MAX('Bureaux de Vote'!E72:J72)='Bureaux de Vote'!E72),'Bureaux de Vote'!$E$1,IF((MAX('Bureaux de Vote'!F72:J72)='Bureaux de Vote'!F72),'Bureaux de Vote'!$F$1,IF((MAX('Bureaux de Vote'!G72:J72)='Bureaux de Vote'!G72),'Bureaux de Vote'!$G$1,IF((MAX('Bureaux de Vote'!H72:J72)='Bureaux de Vote'!H72),'Bureaux de Vote'!$H$1,IF((MAX('Bureaux de Vote'!I72:J72)='Bureaux de Vote'!I72),'Bureaux de Vote'!$I$1,'Bureaux de Vote'!$J$1)))))</f>
        <v>Hollande</v>
      </c>
      <c r="C72" s="2">
        <f>RANK('Bureaux de Vote'!E72,'Bureaux de Vote'!E72:J72)</f>
        <v>2</v>
      </c>
      <c r="D72" s="7">
        <f>'Bureaux de Vote'!E72/'Bureaux de Vote'!D72</f>
        <v>0.33495145631067963</v>
      </c>
      <c r="E72" s="11">
        <f>'Bureaux de Vote'!E72-'Bureaux de Vote'!F72</f>
        <v>-3</v>
      </c>
    </row>
    <row r="73" spans="1:5" ht="12.75">
      <c r="A73" s="4" t="str">
        <f>'Bureaux de Vote'!A73</f>
        <v>Nantes 
École Gaston Serpette</v>
      </c>
      <c r="B73" s="2" t="str">
        <f>IF((MAX('Bureaux de Vote'!E73:J73)='Bureaux de Vote'!E73),'Bureaux de Vote'!$E$1,IF((MAX('Bureaux de Vote'!F73:J73)='Bureaux de Vote'!F73),'Bureaux de Vote'!$F$1,IF((MAX('Bureaux de Vote'!G73:J73)='Bureaux de Vote'!G73),'Bureaux de Vote'!$G$1,IF((MAX('Bureaux de Vote'!H73:J73)='Bureaux de Vote'!H73),'Bureaux de Vote'!$H$1,IF((MAX('Bureaux de Vote'!I73:J73)='Bureaux de Vote'!I73),'Bureaux de Vote'!$I$1,'Bureaux de Vote'!$J$1)))))</f>
        <v>Aubry</v>
      </c>
      <c r="C73" s="2" t="e">
        <f>RANK('Bureaux de Vote'!E73,'Bureaux de Vote'!E73:J73)</f>
        <v>#N/A</v>
      </c>
      <c r="D73" s="7" t="e">
        <f>'Bureaux de Vote'!E73/'Bureaux de Vote'!D73</f>
        <v>#DIV/0!</v>
      </c>
      <c r="E73" s="11">
        <f>'Bureaux de Vote'!E73-'Bureaux de Vote'!F73</f>
        <v>0</v>
      </c>
    </row>
    <row r="74" spans="1:5" ht="12.75">
      <c r="A74" s="4" t="str">
        <f>'Bureaux de Vote'!A74</f>
        <v>Nantes
Salle Félix Thomas (Lebourg) n°1</v>
      </c>
      <c r="B74" s="2" t="str">
        <f>IF((MAX('Bureaux de Vote'!E74:J74)='Bureaux de Vote'!E74),'Bureaux de Vote'!$E$1,IF((MAX('Bureaux de Vote'!F74:J74)='Bureaux de Vote'!F74),'Bureaux de Vote'!$F$1,IF((MAX('Bureaux de Vote'!G74:J74)='Bureaux de Vote'!G74),'Bureaux de Vote'!$G$1,IF((MAX('Bureaux de Vote'!H74:J74)='Bureaux de Vote'!H74),'Bureaux de Vote'!$H$1,IF((MAX('Bureaux de Vote'!I74:J74)='Bureaux de Vote'!I74),'Bureaux de Vote'!$I$1,'Bureaux de Vote'!$J$1)))))</f>
        <v>Hollande</v>
      </c>
      <c r="C74" s="2">
        <f>RANK('Bureaux de Vote'!E74,'Bureaux de Vote'!E74:J74)</f>
        <v>2</v>
      </c>
      <c r="D74" s="7">
        <f>'Bureaux de Vote'!E74/'Bureaux de Vote'!D74</f>
        <v>0.2767527675276753</v>
      </c>
      <c r="E74" s="11">
        <f>'Bureaux de Vote'!E74-'Bureaux de Vote'!F74</f>
        <v>-38</v>
      </c>
    </row>
    <row r="75" spans="1:5" ht="12.75">
      <c r="A75" s="4" t="str">
        <f>'Bureaux de Vote'!A75</f>
        <v>Nantes
Salle Félix Thomas (Felloneau) n°2</v>
      </c>
      <c r="B75" s="2" t="str">
        <f>IF((MAX('Bureaux de Vote'!E75:J75)='Bureaux de Vote'!E75),'Bureaux de Vote'!$E$1,IF((MAX('Bureaux de Vote'!F75:J75)='Bureaux de Vote'!F75),'Bureaux de Vote'!$F$1,IF((MAX('Bureaux de Vote'!G75:J75)='Bureaux de Vote'!G75),'Bureaux de Vote'!$G$1,IF((MAX('Bureaux de Vote'!H75:J75)='Bureaux de Vote'!H75),'Bureaux de Vote'!$H$1,IF((MAX('Bureaux de Vote'!I75:J75)='Bureaux de Vote'!I75),'Bureaux de Vote'!$I$1,'Bureaux de Vote'!$J$1)))))</f>
        <v>Hollande</v>
      </c>
      <c r="C75" s="2">
        <f>RANK('Bureaux de Vote'!E75,'Bureaux de Vote'!E75:J75)</f>
        <v>2</v>
      </c>
      <c r="D75" s="7">
        <f>'Bureaux de Vote'!E75/'Bureaux de Vote'!D75</f>
        <v>0.33589251439539347</v>
      </c>
      <c r="E75" s="11">
        <f>'Bureaux de Vote'!E75-'Bureaux de Vote'!F75</f>
        <v>-26</v>
      </c>
    </row>
    <row r="76" spans="1:5" ht="12.75">
      <c r="A76" s="4" t="str">
        <f>'Bureaux de Vote'!A76</f>
        <v>Nantes
Stalingrad n°1 (Coudray)</v>
      </c>
      <c r="B76" s="2" t="str">
        <f>IF((MAX('Bureaux de Vote'!E76:J76)='Bureaux de Vote'!E76),'Bureaux de Vote'!$E$1,IF((MAX('Bureaux de Vote'!F76:J76)='Bureaux de Vote'!F76),'Bureaux de Vote'!$F$1,IF((MAX('Bureaux de Vote'!G76:J76)='Bureaux de Vote'!G76),'Bureaux de Vote'!$G$1,IF((MAX('Bureaux de Vote'!H76:J76)='Bureaux de Vote'!H76),'Bureaux de Vote'!$H$1,IF((MAX('Bureaux de Vote'!I76:J76)='Bureaux de Vote'!I76),'Bureaux de Vote'!$I$1,'Bureaux de Vote'!$J$1)))))</f>
        <v>Hollande</v>
      </c>
      <c r="C76" s="2">
        <f>RANK('Bureaux de Vote'!E76,'Bureaux de Vote'!E76:J76)</f>
        <v>2</v>
      </c>
      <c r="D76" s="7">
        <f>'Bureaux de Vote'!E76/'Bureaux de Vote'!D76</f>
        <v>0.3458904109589041</v>
      </c>
      <c r="E76" s="11">
        <f>'Bureaux de Vote'!E76-'Bureaux de Vote'!F76</f>
        <v>-2</v>
      </c>
    </row>
    <row r="77" spans="1:5" ht="12.75">
      <c r="A77" s="4" t="str">
        <f>'Bureaux de Vote'!A77</f>
        <v>Nantes
Stalingrad n°2 (Les Agenêts)</v>
      </c>
      <c r="B77" s="2" t="str">
        <f>IF((MAX('Bureaux de Vote'!E77:J77)='Bureaux de Vote'!E77),'Bureaux de Vote'!$E$1,IF((MAX('Bureaux de Vote'!F77:J77)='Bureaux de Vote'!F77),'Bureaux de Vote'!$F$1,IF((MAX('Bureaux de Vote'!G77:J77)='Bureaux de Vote'!G77),'Bureaux de Vote'!$G$1,IF((MAX('Bureaux de Vote'!H77:J77)='Bureaux de Vote'!H77),'Bureaux de Vote'!$H$1,IF((MAX('Bureaux de Vote'!I77:J77)='Bureaux de Vote'!I77),'Bureaux de Vote'!$I$1,'Bureaux de Vote'!$J$1)))))</f>
        <v>Aubry</v>
      </c>
      <c r="C77" s="2">
        <f>RANK('Bureaux de Vote'!E77,'Bureaux de Vote'!E77:J77)</f>
        <v>1</v>
      </c>
      <c r="D77" s="7">
        <f>'Bureaux de Vote'!E77/'Bureaux de Vote'!D77</f>
        <v>0.38441558441558443</v>
      </c>
      <c r="E77" s="11">
        <f>'Bureaux de Vote'!E77-'Bureaux de Vote'!F77</f>
        <v>29</v>
      </c>
    </row>
    <row r="78" spans="1:5" ht="12.75">
      <c r="A78" s="4" t="str">
        <f>'Bureaux de Vote'!A78</f>
        <v>Nantes
Stalingrad n°3 (Guiotton)</v>
      </c>
      <c r="B78" s="2" t="str">
        <f>IF((MAX('Bureaux de Vote'!E78:J78)='Bureaux de Vote'!E78),'Bureaux de Vote'!$E$1,IF((MAX('Bureaux de Vote'!F78:J78)='Bureaux de Vote'!F78),'Bureaux de Vote'!$F$1,IF((MAX('Bureaux de Vote'!G78:J78)='Bureaux de Vote'!G78),'Bureaux de Vote'!$G$1,IF((MAX('Bureaux de Vote'!H78:J78)='Bureaux de Vote'!H78),'Bureaux de Vote'!$H$1,IF((MAX('Bureaux de Vote'!I78:J78)='Bureaux de Vote'!I78),'Bureaux de Vote'!$I$1,'Bureaux de Vote'!$J$1)))))</f>
        <v>Aubry</v>
      </c>
      <c r="C78" s="2">
        <f>RANK('Bureaux de Vote'!E78,'Bureaux de Vote'!E78:J78)</f>
        <v>1</v>
      </c>
      <c r="D78" s="7">
        <f>'Bureaux de Vote'!E78/'Bureaux de Vote'!D78</f>
        <v>0.4297082228116711</v>
      </c>
      <c r="E78" s="11">
        <f>'Bureaux de Vote'!E78-'Bureaux de Vote'!F78</f>
        <v>47</v>
      </c>
    </row>
    <row r="79" spans="1:5" ht="12.75">
      <c r="A79" s="4" t="str">
        <f>'Bureaux de Vote'!A79</f>
        <v>Nantes
Stalingrad n°4 (Malakoff- Stalingrad)</v>
      </c>
      <c r="B79" s="2" t="str">
        <f>IF((MAX('Bureaux de Vote'!E79:J79)='Bureaux de Vote'!E79),'Bureaux de Vote'!$E$1,IF((MAX('Bureaux de Vote'!F79:J79)='Bureaux de Vote'!F79),'Bureaux de Vote'!$F$1,IF((MAX('Bureaux de Vote'!G79:J79)='Bureaux de Vote'!G79),'Bureaux de Vote'!$G$1,IF((MAX('Bureaux de Vote'!H79:J79)='Bureaux de Vote'!H79),'Bureaux de Vote'!$H$1,IF((MAX('Bureaux de Vote'!I79:J79)='Bureaux de Vote'!I79),'Bureaux de Vote'!$I$1,'Bureaux de Vote'!$J$1)))))</f>
        <v>Aubry</v>
      </c>
      <c r="C79" s="2">
        <f>RANK('Bureaux de Vote'!E79,'Bureaux de Vote'!E79:J79)</f>
        <v>1</v>
      </c>
      <c r="D79" s="7">
        <f>'Bureaux de Vote'!E79/'Bureaux de Vote'!D79</f>
        <v>0.39615384615384613</v>
      </c>
      <c r="E79" s="11">
        <f>'Bureaux de Vote'!E79-'Bureaux de Vote'!F79</f>
        <v>31</v>
      </c>
    </row>
    <row r="80" spans="1:5" ht="12.75">
      <c r="A80" s="4" t="str">
        <f>'Bureaux de Vote'!A80</f>
        <v>Nantes
Stalingrad n°5 (Sully)</v>
      </c>
      <c r="B80" s="2" t="str">
        <f>IF((MAX('Bureaux de Vote'!E80:J80)='Bureaux de Vote'!E80),'Bureaux de Vote'!$E$1,IF((MAX('Bureaux de Vote'!F80:J80)='Bureaux de Vote'!F80),'Bureaux de Vote'!$F$1,IF((MAX('Bureaux de Vote'!G80:J80)='Bureaux de Vote'!G80),'Bureaux de Vote'!$G$1,IF((MAX('Bureaux de Vote'!H80:J80)='Bureaux de Vote'!H80),'Bureaux de Vote'!$H$1,IF((MAX('Bureaux de Vote'!I80:J80)='Bureaux de Vote'!I80),'Bureaux de Vote'!$I$1,'Bureaux de Vote'!$J$1)))))</f>
        <v>Aubry</v>
      </c>
      <c r="C80" s="2">
        <f>RANK('Bureaux de Vote'!E80,'Bureaux de Vote'!E80:J80)</f>
        <v>1</v>
      </c>
      <c r="D80" s="7">
        <f>'Bureaux de Vote'!E80/'Bureaux de Vote'!D80</f>
        <v>0.38311688311688313</v>
      </c>
      <c r="E80" s="11">
        <f>'Bureaux de Vote'!E80-'Bureaux de Vote'!F80</f>
        <v>37</v>
      </c>
    </row>
    <row r="81" spans="1:5" ht="12.75">
      <c r="A81" s="4" t="str">
        <f>'Bureaux de Vote'!A81</f>
        <v>Nantes
École Molière n°1</v>
      </c>
      <c r="B81" s="2" t="str">
        <f>IF((MAX('Bureaux de Vote'!E81:J81)='Bureaux de Vote'!E81),'Bureaux de Vote'!$E$1,IF((MAX('Bureaux de Vote'!F81:J81)='Bureaux de Vote'!F81),'Bureaux de Vote'!$F$1,IF((MAX('Bureaux de Vote'!G81:J81)='Bureaux de Vote'!G81),'Bureaux de Vote'!$G$1,IF((MAX('Bureaux de Vote'!H81:J81)='Bureaux de Vote'!H81),'Bureaux de Vote'!$H$1,IF((MAX('Bureaux de Vote'!I81:J81)='Bureaux de Vote'!I81),'Bureaux de Vote'!$I$1,'Bureaux de Vote'!$J$1)))))</f>
        <v>Aubry</v>
      </c>
      <c r="C81" s="2">
        <f>RANK('Bureaux de Vote'!E81,'Bureaux de Vote'!E81:J81)</f>
        <v>1</v>
      </c>
      <c r="D81" s="7">
        <f>'Bureaux de Vote'!E81/'Bureaux de Vote'!D81</f>
        <v>0.41732283464566927</v>
      </c>
      <c r="E81" s="11">
        <f>'Bureaux de Vote'!E81-'Bureaux de Vote'!F81</f>
        <v>64</v>
      </c>
    </row>
    <row r="82" spans="1:5" ht="12.75">
      <c r="A82" s="4" t="str">
        <f>'Bureaux de Vote'!A82</f>
        <v>Nantes
École Molière n°2 (Chêne d'Aron)</v>
      </c>
      <c r="B82" s="2" t="str">
        <f>IF((MAX('Bureaux de Vote'!E82:J82)='Bureaux de Vote'!E82),'Bureaux de Vote'!$E$1,IF((MAX('Bureaux de Vote'!F82:J82)='Bureaux de Vote'!F82),'Bureaux de Vote'!$F$1,IF((MAX('Bureaux de Vote'!G82:J82)='Bureaux de Vote'!G82),'Bureaux de Vote'!$G$1,IF((MAX('Bureaux de Vote'!H82:J82)='Bureaux de Vote'!H82),'Bureaux de Vote'!$H$1,IF((MAX('Bureaux de Vote'!I82:J82)='Bureaux de Vote'!I82),'Bureaux de Vote'!$I$1,'Bureaux de Vote'!$J$1)))))</f>
        <v>Aubry</v>
      </c>
      <c r="C82" s="2" t="e">
        <f>RANK('Bureaux de Vote'!E82,'Bureaux de Vote'!E82:J82)</f>
        <v>#N/A</v>
      </c>
      <c r="D82" s="7" t="e">
        <f>'Bureaux de Vote'!E82/'Bureaux de Vote'!D82</f>
        <v>#DIV/0!</v>
      </c>
      <c r="E82" s="11">
        <f>'Bureaux de Vote'!E82-'Bureaux de Vote'!F82</f>
        <v>0</v>
      </c>
    </row>
    <row r="83" spans="1:5" ht="12.75">
      <c r="A83" s="4" t="str">
        <f>'Bureaux de Vote'!A83</f>
        <v>Nantes
Madeleine Champ de Mars n°1</v>
      </c>
      <c r="B83" s="2" t="str">
        <f>IF((MAX('Bureaux de Vote'!E83:J83)='Bureaux de Vote'!E83),'Bureaux de Vote'!$E$1,IF((MAX('Bureaux de Vote'!F83:J83)='Bureaux de Vote'!F83),'Bureaux de Vote'!$F$1,IF((MAX('Bureaux de Vote'!G83:J83)='Bureaux de Vote'!G83),'Bureaux de Vote'!$G$1,IF((MAX('Bureaux de Vote'!H83:J83)='Bureaux de Vote'!H83),'Bureaux de Vote'!$H$1,IF((MAX('Bureaux de Vote'!I83:J83)='Bureaux de Vote'!I83),'Bureaux de Vote'!$I$1,'Bureaux de Vote'!$J$1)))))</f>
        <v>Aubry</v>
      </c>
      <c r="C83" s="2">
        <f>RANK('Bureaux de Vote'!E83,'Bureaux de Vote'!E83:J83)</f>
        <v>1</v>
      </c>
      <c r="D83" s="7">
        <f>'Bureaux de Vote'!E83/'Bureaux de Vote'!D83</f>
        <v>0.37174721189591076</v>
      </c>
      <c r="E83" s="11">
        <f>'Bureaux de Vote'!E83-'Bureaux de Vote'!F83</f>
        <v>11</v>
      </c>
    </row>
    <row r="84" spans="1:5" ht="12.75">
      <c r="A84" s="4" t="str">
        <f>'Bureaux de Vote'!A84</f>
        <v>Nantes
Madeleine Champ de Mars n°2</v>
      </c>
      <c r="B84" s="2" t="str">
        <f>IF((MAX('Bureaux de Vote'!E84:J84)='Bureaux de Vote'!E84),'Bureaux de Vote'!$E$1,IF((MAX('Bureaux de Vote'!F84:J84)='Bureaux de Vote'!F84),'Bureaux de Vote'!$F$1,IF((MAX('Bureaux de Vote'!G84:J84)='Bureaux de Vote'!G84),'Bureaux de Vote'!$G$1,IF((MAX('Bureaux de Vote'!H84:J84)='Bureaux de Vote'!H84),'Bureaux de Vote'!$H$1,IF((MAX('Bureaux de Vote'!I84:J84)='Bureaux de Vote'!I84),'Bureaux de Vote'!$I$1,'Bureaux de Vote'!$J$1)))))</f>
        <v>Hollande</v>
      </c>
      <c r="C84" s="2">
        <f>RANK('Bureaux de Vote'!E84,'Bureaux de Vote'!E84:J84)</f>
        <v>2</v>
      </c>
      <c r="D84" s="7">
        <f>'Bureaux de Vote'!E84/'Bureaux de Vote'!D84</f>
        <v>0.30869565217391304</v>
      </c>
      <c r="E84" s="11">
        <f>'Bureaux de Vote'!E84-'Bureaux de Vote'!F84</f>
        <v>-14</v>
      </c>
    </row>
    <row r="85" spans="1:5" ht="12.75">
      <c r="A85" s="4" t="str">
        <f>'Bureaux de Vote'!A85</f>
        <v>Nantes
Beaulieu Espace Accord n°1</v>
      </c>
      <c r="B85" s="2" t="str">
        <f>IF((MAX('Bureaux de Vote'!E85:J85)='Bureaux de Vote'!E85),'Bureaux de Vote'!$E$1,IF((MAX('Bureaux de Vote'!F85:J85)='Bureaux de Vote'!F85),'Bureaux de Vote'!$F$1,IF((MAX('Bureaux de Vote'!G85:J85)='Bureaux de Vote'!G85),'Bureaux de Vote'!$G$1,IF((MAX('Bureaux de Vote'!H85:J85)='Bureaux de Vote'!H85),'Bureaux de Vote'!$H$1,IF((MAX('Bureaux de Vote'!I85:J85)='Bureaux de Vote'!I85),'Bureaux de Vote'!$I$1,'Bureaux de Vote'!$J$1)))))</f>
        <v>Aubry</v>
      </c>
      <c r="C85" s="2" t="e">
        <f>RANK('Bureaux de Vote'!E85,'Bureaux de Vote'!E85:J85)</f>
        <v>#N/A</v>
      </c>
      <c r="D85" s="7" t="e">
        <f>'Bureaux de Vote'!E85/'Bureaux de Vote'!D85</f>
        <v>#DIV/0!</v>
      </c>
      <c r="E85" s="11">
        <f>'Bureaux de Vote'!E85-'Bureaux de Vote'!F85</f>
        <v>0</v>
      </c>
    </row>
    <row r="86" spans="1:5" ht="12.75">
      <c r="A86" s="4" t="str">
        <f>'Bureaux de Vote'!A86</f>
        <v>Nantes
Beaulieu Espace Accord n°2</v>
      </c>
      <c r="B86" s="2" t="str">
        <f>IF((MAX('Bureaux de Vote'!E86:J86)='Bureaux de Vote'!E86),'Bureaux de Vote'!$E$1,IF((MAX('Bureaux de Vote'!F86:J86)='Bureaux de Vote'!F86),'Bureaux de Vote'!$F$1,IF((MAX('Bureaux de Vote'!G86:J86)='Bureaux de Vote'!G86),'Bureaux de Vote'!$G$1,IF((MAX('Bureaux de Vote'!H86:J86)='Bureaux de Vote'!H86),'Bureaux de Vote'!$H$1,IF((MAX('Bureaux de Vote'!I86:J86)='Bureaux de Vote'!I86),'Bureaux de Vote'!$I$1,'Bureaux de Vote'!$J$1)))))</f>
        <v>Hollande</v>
      </c>
      <c r="C86" s="2">
        <f>RANK('Bureaux de Vote'!E86,'Bureaux de Vote'!E86:J86)</f>
        <v>2</v>
      </c>
      <c r="D86" s="7">
        <f>'Bureaux de Vote'!E86/'Bureaux de Vote'!D86</f>
        <v>0.3568627450980392</v>
      </c>
      <c r="E86" s="11">
        <f>'Bureaux de Vote'!E86-'Bureaux de Vote'!F86</f>
        <v>-4</v>
      </c>
    </row>
    <row r="87" spans="1:5" ht="12.75">
      <c r="A87" s="4" t="str">
        <f>'Bureaux de Vote'!A87</f>
        <v>Nantes 
École Gustave Roch n°1</v>
      </c>
      <c r="B87" s="2" t="str">
        <f>IF((MAX('Bureaux de Vote'!E87:J87)='Bureaux de Vote'!E87),'Bureaux de Vote'!$E$1,IF((MAX('Bureaux de Vote'!F87:J87)='Bureaux de Vote'!F87),'Bureaux de Vote'!$F$1,IF((MAX('Bureaux de Vote'!G87:J87)='Bureaux de Vote'!G87),'Bureaux de Vote'!$G$1,IF((MAX('Bureaux de Vote'!H87:J87)='Bureaux de Vote'!H87),'Bureaux de Vote'!$H$1,IF((MAX('Bureaux de Vote'!I87:J87)='Bureaux de Vote'!I87),'Bureaux de Vote'!$I$1,'Bureaux de Vote'!$J$1)))))</f>
        <v>Hollande</v>
      </c>
      <c r="C87" s="2">
        <f>RANK('Bureaux de Vote'!E87,'Bureaux de Vote'!E87:J87)</f>
        <v>2</v>
      </c>
      <c r="D87" s="7">
        <f>'Bureaux de Vote'!E87/'Bureaux de Vote'!D87</f>
        <v>0.3651685393258427</v>
      </c>
      <c r="E87" s="11">
        <f>'Bureaux de Vote'!E87-'Bureaux de Vote'!F87</f>
        <v>-3</v>
      </c>
    </row>
    <row r="88" spans="1:5" ht="12.75">
      <c r="A88" s="4" t="str">
        <f>'Bureaux de Vote'!A88</f>
        <v>Nantes 
École Gustave Roch n°2</v>
      </c>
      <c r="B88" s="2" t="str">
        <f>IF((MAX('Bureaux de Vote'!E88:J88)='Bureaux de Vote'!E88),'Bureaux de Vote'!$E$1,IF((MAX('Bureaux de Vote'!F88:J88)='Bureaux de Vote'!F88),'Bureaux de Vote'!$F$1,IF((MAX('Bureaux de Vote'!G88:J88)='Bureaux de Vote'!G88),'Bureaux de Vote'!$G$1,IF((MAX('Bureaux de Vote'!H88:J88)='Bureaux de Vote'!H88),'Bureaux de Vote'!$H$1,IF((MAX('Bureaux de Vote'!I88:J88)='Bureaux de Vote'!I88),'Bureaux de Vote'!$I$1,'Bureaux de Vote'!$J$1)))))</f>
        <v>Aubry</v>
      </c>
      <c r="C88" s="2">
        <f>RANK('Bureaux de Vote'!E88,'Bureaux de Vote'!E88:J88)</f>
        <v>1</v>
      </c>
      <c r="D88" s="7">
        <f>'Bureaux de Vote'!E88/'Bureaux de Vote'!D88</f>
        <v>0.35687732342007433</v>
      </c>
      <c r="E88" s="11">
        <f>'Bureaux de Vote'!E88-'Bureaux de Vote'!F88</f>
        <v>5</v>
      </c>
    </row>
    <row r="89" spans="1:5" ht="12.75">
      <c r="A89" s="4" t="str">
        <f>'Bureaux de Vote'!A89</f>
        <v>Nantes
École André Lermite n°1</v>
      </c>
      <c r="B89" s="2" t="str">
        <f>IF((MAX('Bureaux de Vote'!E89:J89)='Bureaux de Vote'!E89),'Bureaux de Vote'!$E$1,IF((MAX('Bureaux de Vote'!F89:J89)='Bureaux de Vote'!F89),'Bureaux de Vote'!$F$1,IF((MAX('Bureaux de Vote'!G89:J89)='Bureaux de Vote'!G89),'Bureaux de Vote'!$G$1,IF((MAX('Bureaux de Vote'!H89:J89)='Bureaux de Vote'!H89),'Bureaux de Vote'!$H$1,IF((MAX('Bureaux de Vote'!I89:J89)='Bureaux de Vote'!I89),'Bureaux de Vote'!$I$1,'Bureaux de Vote'!$J$1)))))</f>
        <v>Hollande</v>
      </c>
      <c r="C89" s="2">
        <f>RANK('Bureaux de Vote'!E89,'Bureaux de Vote'!E89:J89)</f>
        <v>2</v>
      </c>
      <c r="D89" s="7">
        <f>'Bureaux de Vote'!E89/'Bureaux de Vote'!D89</f>
        <v>0.3076923076923077</v>
      </c>
      <c r="E89" s="11">
        <f>'Bureaux de Vote'!E89-'Bureaux de Vote'!F89</f>
        <v>-72</v>
      </c>
    </row>
    <row r="90" spans="1:5" ht="12.75">
      <c r="A90" s="4" t="str">
        <f>'Bureaux de Vote'!A90</f>
        <v>Nantes
École André Lermite n°2</v>
      </c>
      <c r="B90" s="2" t="str">
        <f>IF((MAX('Bureaux de Vote'!E90:J90)='Bureaux de Vote'!E90),'Bureaux de Vote'!$E$1,IF((MAX('Bureaux de Vote'!F90:J90)='Bureaux de Vote'!F90),'Bureaux de Vote'!$F$1,IF((MAX('Bureaux de Vote'!G90:J90)='Bureaux de Vote'!G90),'Bureaux de Vote'!$G$1,IF((MAX('Bureaux de Vote'!H90:J90)='Bureaux de Vote'!H90),'Bureaux de Vote'!$H$1,IF((MAX('Bureaux de Vote'!I90:J90)='Bureaux de Vote'!I90),'Bureaux de Vote'!$I$1,'Bureaux de Vote'!$J$1)))))</f>
        <v>Hollande</v>
      </c>
      <c r="C90" s="2">
        <f>RANK('Bureaux de Vote'!E90,'Bureaux de Vote'!E90:J90)</f>
        <v>2</v>
      </c>
      <c r="D90" s="7">
        <f>'Bureaux de Vote'!E90/'Bureaux de Vote'!D90</f>
        <v>0.32554257095158595</v>
      </c>
      <c r="E90" s="11">
        <f>'Bureaux de Vote'!E90-'Bureaux de Vote'!F90</f>
        <v>-14</v>
      </c>
    </row>
    <row r="91" spans="1:5" ht="12.75">
      <c r="A91" s="4" t="str">
        <f>'Bureaux de Vote'!A91</f>
        <v>Nantes
Salle Ampère n°1</v>
      </c>
      <c r="B91" s="2" t="str">
        <f>IF((MAX('Bureaux de Vote'!E91:J91)='Bureaux de Vote'!E91),'Bureaux de Vote'!$E$1,IF((MAX('Bureaux de Vote'!F91:J91)='Bureaux de Vote'!F91),'Bureaux de Vote'!$F$1,IF((MAX('Bureaux de Vote'!G91:J91)='Bureaux de Vote'!G91),'Bureaux de Vote'!$G$1,IF((MAX('Bureaux de Vote'!H91:J91)='Bureaux de Vote'!H91),'Bureaux de Vote'!$H$1,IF((MAX('Bureaux de Vote'!I91:J91)='Bureaux de Vote'!I91),'Bureaux de Vote'!$I$1,'Bureaux de Vote'!$J$1)))))</f>
        <v>Aubry</v>
      </c>
      <c r="C91" s="2">
        <f>RANK('Bureaux de Vote'!E91,'Bureaux de Vote'!E91:J91)</f>
        <v>1</v>
      </c>
      <c r="D91" s="7">
        <f>'Bureaux de Vote'!E91/'Bureaux de Vote'!D91</f>
        <v>0.3489208633093525</v>
      </c>
      <c r="E91" s="11">
        <f>'Bureaux de Vote'!E91-'Bureaux de Vote'!F91</f>
        <v>0</v>
      </c>
    </row>
    <row r="92" spans="1:5" ht="12.75">
      <c r="A92" s="4" t="str">
        <f>'Bureaux de Vote'!A92</f>
        <v>Nantes
Salle Ampère n°2 (Boccage)</v>
      </c>
      <c r="B92" s="2" t="str">
        <f>IF((MAX('Bureaux de Vote'!E92:J92)='Bureaux de Vote'!E92),'Bureaux de Vote'!$E$1,IF((MAX('Bureaux de Vote'!F92:J92)='Bureaux de Vote'!F92),'Bureaux de Vote'!$F$1,IF((MAX('Bureaux de Vote'!G92:J92)='Bureaux de Vote'!G92),'Bureaux de Vote'!$G$1,IF((MAX('Bureaux de Vote'!H92:J92)='Bureaux de Vote'!H92),'Bureaux de Vote'!$H$1,IF((MAX('Bureaux de Vote'!I92:J92)='Bureaux de Vote'!I92),'Bureaux de Vote'!$I$1,'Bureaux de Vote'!$J$1)))))</f>
        <v>Aubry</v>
      </c>
      <c r="C92" s="2">
        <f>RANK('Bureaux de Vote'!E92,'Bureaux de Vote'!E92:J92)</f>
        <v>1</v>
      </c>
      <c r="D92" s="7">
        <f>'Bureaux de Vote'!E92/'Bureaux de Vote'!D92</f>
        <v>0.36227544910179643</v>
      </c>
      <c r="E92" s="11">
        <f>'Bureaux de Vote'!E92-'Bureaux de Vote'!F92</f>
        <v>3</v>
      </c>
    </row>
    <row r="93" spans="1:5" ht="12.75">
      <c r="A93" s="4" t="str">
        <f>'Bureaux de Vote'!A93</f>
        <v>Nantes
Maison de quartier Le Dix</v>
      </c>
      <c r="B93" s="2" t="str">
        <f>IF((MAX('Bureaux de Vote'!E93:J93)='Bureaux de Vote'!E93),'Bureaux de Vote'!$E$1,IF((MAX('Bureaux de Vote'!F93:J93)='Bureaux de Vote'!F93),'Bureaux de Vote'!$F$1,IF((MAX('Bureaux de Vote'!G93:J93)='Bureaux de Vote'!G93),'Bureaux de Vote'!$G$1,IF((MAX('Bureaux de Vote'!H93:J93)='Bureaux de Vote'!H93),'Bureaux de Vote'!$H$1,IF((MAX('Bureaux de Vote'!I93:J93)='Bureaux de Vote'!I93),'Bureaux de Vote'!$I$1,'Bureaux de Vote'!$J$1)))))</f>
        <v>Aubry</v>
      </c>
      <c r="C93" s="2">
        <f>RANK('Bureaux de Vote'!E93,'Bureaux de Vote'!E93:J93)</f>
        <v>1</v>
      </c>
      <c r="D93" s="7">
        <f>'Bureaux de Vote'!E93/'Bureaux de Vote'!D93</f>
        <v>0.35609756097560974</v>
      </c>
      <c r="E93" s="11">
        <f>'Bureaux de Vote'!E93-'Bureaux de Vote'!F93</f>
        <v>2</v>
      </c>
    </row>
    <row r="94" spans="1:5" ht="12.75">
      <c r="A94" s="4" t="str">
        <f>'Bureaux de Vote'!A94</f>
        <v>Nantes
Mairie Chantenay n°1</v>
      </c>
      <c r="B94" s="2" t="str">
        <f>IF((MAX('Bureaux de Vote'!E94:J94)='Bureaux de Vote'!E94),'Bureaux de Vote'!$E$1,IF((MAX('Bureaux de Vote'!F94:J94)='Bureaux de Vote'!F94),'Bureaux de Vote'!$F$1,IF((MAX('Bureaux de Vote'!G94:J94)='Bureaux de Vote'!G94),'Bureaux de Vote'!$G$1,IF((MAX('Bureaux de Vote'!H94:J94)='Bureaux de Vote'!H94),'Bureaux de Vote'!$H$1,IF((MAX('Bureaux de Vote'!I94:J94)='Bureaux de Vote'!I94),'Bureaux de Vote'!$I$1,'Bureaux de Vote'!$J$1)))))</f>
        <v>Aubry</v>
      </c>
      <c r="C94" s="2">
        <f>RANK('Bureaux de Vote'!E94,'Bureaux de Vote'!E94:J94)</f>
        <v>1</v>
      </c>
      <c r="D94" s="7">
        <f>'Bureaux de Vote'!E94/'Bureaux de Vote'!D94</f>
        <v>0.36627906976744184</v>
      </c>
      <c r="E94" s="11">
        <f>'Bureaux de Vote'!E94-'Bureaux de Vote'!F94</f>
        <v>13</v>
      </c>
    </row>
    <row r="95" spans="1:5" ht="12.75">
      <c r="A95" s="4" t="str">
        <f>'Bureaux de Vote'!A95</f>
        <v>Nantes
Mairie Chantenay n°2</v>
      </c>
      <c r="B95" s="2" t="str">
        <f>IF((MAX('Bureaux de Vote'!E95:J95)='Bureaux de Vote'!E95),'Bureaux de Vote'!$E$1,IF((MAX('Bureaux de Vote'!F95:J95)='Bureaux de Vote'!F95),'Bureaux de Vote'!$F$1,IF((MAX('Bureaux de Vote'!G95:J95)='Bureaux de Vote'!G95),'Bureaux de Vote'!$G$1,IF((MAX('Bureaux de Vote'!H95:J95)='Bureaux de Vote'!H95),'Bureaux de Vote'!$H$1,IF((MAX('Bureaux de Vote'!I95:J95)='Bureaux de Vote'!I95),'Bureaux de Vote'!$I$1,'Bureaux de Vote'!$J$1)))))</f>
        <v>Aubry</v>
      </c>
      <c r="C95" s="2">
        <f>RANK('Bureaux de Vote'!E95,'Bureaux de Vote'!E95:J95)</f>
        <v>1</v>
      </c>
      <c r="D95" s="7">
        <f>'Bureaux de Vote'!E95/'Bureaux de Vote'!D95</f>
        <v>0.3603960396039604</v>
      </c>
      <c r="E95" s="11">
        <f>'Bureaux de Vote'!E95-'Bureaux de Vote'!F95</f>
        <v>8</v>
      </c>
    </row>
    <row r="96" spans="1:5" ht="12.75">
      <c r="A96" s="4" t="str">
        <f>'Bureaux de Vote'!A96</f>
        <v>Nantes
École Plessis-Cellier</v>
      </c>
      <c r="B96" s="2" t="str">
        <f>IF((MAX('Bureaux de Vote'!E96:J96)='Bureaux de Vote'!E96),'Bureaux de Vote'!$E$1,IF((MAX('Bureaux de Vote'!F96:J96)='Bureaux de Vote'!F96),'Bureaux de Vote'!$F$1,IF((MAX('Bureaux de Vote'!G96:J96)='Bureaux de Vote'!G96),'Bureaux de Vote'!$G$1,IF((MAX('Bureaux de Vote'!H96:J96)='Bureaux de Vote'!H96),'Bureaux de Vote'!$H$1,IF((MAX('Bureaux de Vote'!I96:J96)='Bureaux de Vote'!I96),'Bureaux de Vote'!$I$1,'Bureaux de Vote'!$J$1)))))</f>
        <v>Aubry</v>
      </c>
      <c r="C96" s="2" t="e">
        <f>RANK('Bureaux de Vote'!E96,'Bureaux de Vote'!E96:J96)</f>
        <v>#N/A</v>
      </c>
      <c r="D96" s="7" t="e">
        <f>'Bureaux de Vote'!E96/'Bureaux de Vote'!D96</f>
        <v>#DIV/0!</v>
      </c>
      <c r="E96" s="11">
        <f>'Bureaux de Vote'!E96-'Bureaux de Vote'!F96</f>
        <v>0</v>
      </c>
    </row>
    <row r="97" spans="1:5" ht="12.75">
      <c r="A97" s="4" t="str">
        <f>'Bureaux de Vote'!A97</f>
        <v>Nantes
École Jean Zay</v>
      </c>
      <c r="B97" s="2" t="str">
        <f>IF((MAX('Bureaux de Vote'!E97:J97)='Bureaux de Vote'!E97),'Bureaux de Vote'!$E$1,IF((MAX('Bureaux de Vote'!F97:J97)='Bureaux de Vote'!F97),'Bureaux de Vote'!$F$1,IF((MAX('Bureaux de Vote'!G97:J97)='Bureaux de Vote'!G97),'Bureaux de Vote'!$G$1,IF((MAX('Bureaux de Vote'!H97:J97)='Bureaux de Vote'!H97),'Bureaux de Vote'!$H$1,IF((MAX('Bureaux de Vote'!I97:J97)='Bureaux de Vote'!I97),'Bureaux de Vote'!$I$1,'Bureaux de Vote'!$J$1)))))</f>
        <v>Hollande</v>
      </c>
      <c r="C97" s="2">
        <f>RANK('Bureaux de Vote'!E97,'Bureaux de Vote'!E97:J97)</f>
        <v>2</v>
      </c>
      <c r="D97" s="7">
        <f>'Bureaux de Vote'!E97/'Bureaux de Vote'!D97</f>
        <v>0.2792207792207792</v>
      </c>
      <c r="E97" s="11">
        <f>'Bureaux de Vote'!E97-'Bureaux de Vote'!F97</f>
        <v>-30</v>
      </c>
    </row>
    <row r="98" spans="1:5" ht="12.75">
      <c r="A98" s="4" t="str">
        <f>'Bureaux de Vote'!A98</f>
        <v>Nantes
Salle Festive du Breil</v>
      </c>
      <c r="B98" s="2" t="str">
        <f>IF((MAX('Bureaux de Vote'!E98:J98)='Bureaux de Vote'!E98),'Bureaux de Vote'!$E$1,IF((MAX('Bureaux de Vote'!F98:J98)='Bureaux de Vote'!F98),'Bureaux de Vote'!$F$1,IF((MAX('Bureaux de Vote'!G98:J98)='Bureaux de Vote'!G98),'Bureaux de Vote'!$G$1,IF((MAX('Bureaux de Vote'!H98:J98)='Bureaux de Vote'!H98),'Bureaux de Vote'!$H$1,IF((MAX('Bureaux de Vote'!I98:J98)='Bureaux de Vote'!I98),'Bureaux de Vote'!$I$1,'Bureaux de Vote'!$J$1)))))</f>
        <v>Aubry</v>
      </c>
      <c r="C98" s="2" t="e">
        <f>RANK('Bureaux de Vote'!E98,'Bureaux de Vote'!E98:J98)</f>
        <v>#N/A</v>
      </c>
      <c r="D98" s="7" t="e">
        <f>'Bureaux de Vote'!E98/'Bureaux de Vote'!D98</f>
        <v>#DIV/0!</v>
      </c>
      <c r="E98" s="11">
        <f>'Bureaux de Vote'!E98-'Bureaux de Vote'!F98</f>
        <v>0</v>
      </c>
    </row>
    <row r="99" spans="1:5" ht="12.75">
      <c r="A99" s="4" t="str">
        <f>'Bureaux de Vote'!A99</f>
        <v>Nantes
Mairie annexe La Barberie</v>
      </c>
      <c r="B99" s="2" t="str">
        <f>IF((MAX('Bureaux de Vote'!E99:J99)='Bureaux de Vote'!E99),'Bureaux de Vote'!$E$1,IF((MAX('Bureaux de Vote'!F99:J99)='Bureaux de Vote'!F99),'Bureaux de Vote'!$F$1,IF((MAX('Bureaux de Vote'!G99:J99)='Bureaux de Vote'!G99),'Bureaux de Vote'!$G$1,IF((MAX('Bureaux de Vote'!H99:J99)='Bureaux de Vote'!H99),'Bureaux de Vote'!$H$1,IF((MAX('Bureaux de Vote'!I99:J99)='Bureaux de Vote'!I99),'Bureaux de Vote'!$I$1,'Bureaux de Vote'!$J$1)))))</f>
        <v>Hollande</v>
      </c>
      <c r="C99" s="2">
        <f>RANK('Bureaux de Vote'!E99,'Bureaux de Vote'!E99:J99)</f>
        <v>2</v>
      </c>
      <c r="D99" s="7">
        <f>'Bureaux de Vote'!E99/'Bureaux de Vote'!D99</f>
        <v>0.31449407474931634</v>
      </c>
      <c r="E99" s="11">
        <f>'Bureaux de Vote'!E99-'Bureaux de Vote'!F99</f>
        <v>-109</v>
      </c>
    </row>
    <row r="100" spans="1:5" ht="12.75">
      <c r="A100" s="4" t="str">
        <f>'Bureaux de Vote'!A100</f>
        <v>Nantes
École de la Chauvinière n°1</v>
      </c>
      <c r="B100" s="2" t="str">
        <f>IF((MAX('Bureaux de Vote'!E100:J100)='Bureaux de Vote'!E100),'Bureaux de Vote'!$E$1,IF((MAX('Bureaux de Vote'!F100:J100)='Bureaux de Vote'!F100),'Bureaux de Vote'!$F$1,IF((MAX('Bureaux de Vote'!G100:J100)='Bureaux de Vote'!G100),'Bureaux de Vote'!$G$1,IF((MAX('Bureaux de Vote'!H100:J100)='Bureaux de Vote'!H100),'Bureaux de Vote'!$H$1,IF((MAX('Bureaux de Vote'!I100:J100)='Bureaux de Vote'!I100),'Bureaux de Vote'!$I$1,'Bureaux de Vote'!$J$1)))))</f>
        <v>Aubry</v>
      </c>
      <c r="C100" s="2" t="e">
        <f>RANK('Bureaux de Vote'!E100,'Bureaux de Vote'!E100:J100)</f>
        <v>#N/A</v>
      </c>
      <c r="D100" s="7" t="e">
        <f>'Bureaux de Vote'!E100/'Bureaux de Vote'!D100</f>
        <v>#DIV/0!</v>
      </c>
      <c r="E100" s="11">
        <f>'Bureaux de Vote'!E100-'Bureaux de Vote'!F100</f>
        <v>0</v>
      </c>
    </row>
    <row r="101" spans="1:5" ht="12.75">
      <c r="A101" s="4" t="str">
        <f>'Bureaux de Vote'!A101</f>
        <v>Nantes
École de la Chauvinière n°2</v>
      </c>
      <c r="B101" s="2" t="str">
        <f>IF((MAX('Bureaux de Vote'!E101:J101)='Bureaux de Vote'!E101),'Bureaux de Vote'!$E$1,IF((MAX('Bureaux de Vote'!F101:J101)='Bureaux de Vote'!F101),'Bureaux de Vote'!$F$1,IF((MAX('Bureaux de Vote'!G101:J101)='Bureaux de Vote'!G101),'Bureaux de Vote'!$G$1,IF((MAX('Bureaux de Vote'!H101:J101)='Bureaux de Vote'!H101),'Bureaux de Vote'!$H$1,IF((MAX('Bureaux de Vote'!I101:J101)='Bureaux de Vote'!I101),'Bureaux de Vote'!$I$1,'Bureaux de Vote'!$J$1)))))</f>
        <v>Hollande</v>
      </c>
      <c r="C101" s="2">
        <f>RANK('Bureaux de Vote'!E101,'Bureaux de Vote'!E101:J101)</f>
        <v>2</v>
      </c>
      <c r="D101" s="7">
        <f>'Bureaux de Vote'!E101/'Bureaux de Vote'!D101</f>
        <v>0.2923728813559322</v>
      </c>
      <c r="E101" s="11">
        <f>'Bureaux de Vote'!E101-'Bureaux de Vote'!F101</f>
        <v>-44</v>
      </c>
    </row>
    <row r="102" spans="1:5" ht="12.75">
      <c r="A102" s="4" t="str">
        <f>'Bureaux de Vote'!A102</f>
        <v>Nantes
Salle de la Mano</v>
      </c>
      <c r="B102" s="2" t="str">
        <f>IF((MAX('Bureaux de Vote'!E102:J102)='Bureaux de Vote'!E102),'Bureaux de Vote'!$E$1,IF((MAX('Bureaux de Vote'!F102:J102)='Bureaux de Vote'!F102),'Bureaux de Vote'!$F$1,IF((MAX('Bureaux de Vote'!G102:J102)='Bureaux de Vote'!G102),'Bureaux de Vote'!$G$1,IF((MAX('Bureaux de Vote'!H102:J102)='Bureaux de Vote'!H102),'Bureaux de Vote'!$H$1,IF((MAX('Bureaux de Vote'!I102:J102)='Bureaux de Vote'!I102),'Bureaux de Vote'!$I$1,'Bureaux de Vote'!$J$1)))))</f>
        <v>Hollande</v>
      </c>
      <c r="C102" s="2">
        <f>RANK('Bureaux de Vote'!E102,'Bureaux de Vote'!E102:J102)</f>
        <v>2</v>
      </c>
      <c r="D102" s="7">
        <f>'Bureaux de Vote'!E102/'Bureaux de Vote'!D102</f>
        <v>0.2796610169491525</v>
      </c>
      <c r="E102" s="11">
        <f>'Bureaux de Vote'!E102-'Bureaux de Vote'!F102</f>
        <v>-18</v>
      </c>
    </row>
    <row r="103" spans="1:5" ht="12.75">
      <c r="A103" s="4" t="str">
        <f>'Bureaux de Vote'!A103</f>
        <v>Nantes
École Baut n°1</v>
      </c>
      <c r="B103" s="2" t="str">
        <f>IF((MAX('Bureaux de Vote'!E103:J103)='Bureaux de Vote'!E103),'Bureaux de Vote'!$E$1,IF((MAX('Bureaux de Vote'!F103:J103)='Bureaux de Vote'!F103),'Bureaux de Vote'!$F$1,IF((MAX('Bureaux de Vote'!G103:J103)='Bureaux de Vote'!G103),'Bureaux de Vote'!$G$1,IF((MAX('Bureaux de Vote'!H103:J103)='Bureaux de Vote'!H103),'Bureaux de Vote'!$H$1,IF((MAX('Bureaux de Vote'!I103:J103)='Bureaux de Vote'!I103),'Bureaux de Vote'!$I$1,'Bureaux de Vote'!$J$1)))))</f>
        <v>Hollande</v>
      </c>
      <c r="C103" s="2">
        <f>RANK('Bureaux de Vote'!E103,'Bureaux de Vote'!E103:J103)</f>
        <v>2</v>
      </c>
      <c r="D103" s="7">
        <f>'Bureaux de Vote'!E103/'Bureaux de Vote'!D103</f>
        <v>0.2987012987012987</v>
      </c>
      <c r="E103" s="11">
        <f>'Bureaux de Vote'!E103-'Bureaux de Vote'!F103</f>
        <v>-31</v>
      </c>
    </row>
    <row r="104" spans="1:5" ht="12.75">
      <c r="A104" s="4" t="str">
        <f>'Bureaux de Vote'!A104</f>
        <v>Nantes
École Baut n°2</v>
      </c>
      <c r="B104" s="2" t="str">
        <f>IF((MAX('Bureaux de Vote'!E104:J104)='Bureaux de Vote'!E104),'Bureaux de Vote'!$E$1,IF((MAX('Bureaux de Vote'!F104:J104)='Bureaux de Vote'!F104),'Bureaux de Vote'!$F$1,IF((MAX('Bureaux de Vote'!G104:J104)='Bureaux de Vote'!G104),'Bureaux de Vote'!$G$1,IF((MAX('Bureaux de Vote'!H104:J104)='Bureaux de Vote'!H104),'Bureaux de Vote'!$H$1,IF((MAX('Bureaux de Vote'!I104:J104)='Bureaux de Vote'!I104),'Bureaux de Vote'!$I$1,'Bureaux de Vote'!$J$1)))))</f>
        <v>Hollande</v>
      </c>
      <c r="C104" s="2">
        <f>RANK('Bureaux de Vote'!E104,'Bureaux de Vote'!E104:J104)</f>
        <v>2</v>
      </c>
      <c r="D104" s="7">
        <f>'Bureaux de Vote'!E104/'Bureaux de Vote'!D104</f>
        <v>0.37623762376237624</v>
      </c>
      <c r="E104" s="11">
        <f>'Bureaux de Vote'!E104-'Bureaux de Vote'!F104</f>
        <v>-13</v>
      </c>
    </row>
    <row r="105" spans="1:5" ht="12.75">
      <c r="A105" s="4" t="str">
        <f>'Bureaux de Vote'!A105</f>
        <v>Nantes
Salle Port Boyer n°1</v>
      </c>
      <c r="B105" s="2" t="str">
        <f>IF((MAX('Bureaux de Vote'!E105:J105)='Bureaux de Vote'!E105),'Bureaux de Vote'!$E$1,IF((MAX('Bureaux de Vote'!F105:J105)='Bureaux de Vote'!F105),'Bureaux de Vote'!$F$1,IF((MAX('Bureaux de Vote'!G105:J105)='Bureaux de Vote'!G105),'Bureaux de Vote'!$G$1,IF((MAX('Bureaux de Vote'!H105:J105)='Bureaux de Vote'!H105),'Bureaux de Vote'!$H$1,IF((MAX('Bureaux de Vote'!I105:J105)='Bureaux de Vote'!I105),'Bureaux de Vote'!$I$1,'Bureaux de Vote'!$J$1)))))</f>
        <v>Hollande</v>
      </c>
      <c r="C105" s="2">
        <f>RANK('Bureaux de Vote'!E105,'Bureaux de Vote'!E105:J105)</f>
        <v>2</v>
      </c>
      <c r="D105" s="7">
        <f>'Bureaux de Vote'!E105/'Bureaux de Vote'!D105</f>
        <v>0.35058823529411764</v>
      </c>
      <c r="E105" s="11">
        <f>'Bureaux de Vote'!E105-'Bureaux de Vote'!F105</f>
        <v>-8</v>
      </c>
    </row>
    <row r="106" spans="1:5" ht="12.75">
      <c r="A106" s="4" t="str">
        <f>'Bureaux de Vote'!A106</f>
        <v>Nantes
Salle Port Boyer n°2 (Marsauderies)</v>
      </c>
      <c r="B106" s="2" t="str">
        <f>IF((MAX('Bureaux de Vote'!E106:J106)='Bureaux de Vote'!E106),'Bureaux de Vote'!$E$1,IF((MAX('Bureaux de Vote'!F106:J106)='Bureaux de Vote'!F106),'Bureaux de Vote'!$F$1,IF((MAX('Bureaux de Vote'!G106:J106)='Bureaux de Vote'!G106),'Bureaux de Vote'!$G$1,IF((MAX('Bureaux de Vote'!H106:J106)='Bureaux de Vote'!H106),'Bureaux de Vote'!$H$1,IF((MAX('Bureaux de Vote'!I106:J106)='Bureaux de Vote'!I106),'Bureaux de Vote'!$I$1,'Bureaux de Vote'!$J$1)))))</f>
        <v>Hollande</v>
      </c>
      <c r="C106" s="2">
        <f>RANK('Bureaux de Vote'!E106,'Bureaux de Vote'!E106:J106)</f>
        <v>2</v>
      </c>
      <c r="D106" s="7">
        <f>'Bureaux de Vote'!E106/'Bureaux de Vote'!D106</f>
        <v>0.3231292517006803</v>
      </c>
      <c r="E106" s="11">
        <f>'Bureaux de Vote'!E106-'Bureaux de Vote'!F106</f>
        <v>-37</v>
      </c>
    </row>
    <row r="107" spans="1:5" ht="12.75">
      <c r="A107" s="4" t="str">
        <f>'Bureaux de Vote'!A107</f>
        <v>Nantes
Salle Saint-Joseph-de-Porterie n°1</v>
      </c>
      <c r="B107" s="2" t="str">
        <f>IF((MAX('Bureaux de Vote'!E107:J107)='Bureaux de Vote'!E107),'Bureaux de Vote'!$E$1,IF((MAX('Bureaux de Vote'!F107:J107)='Bureaux de Vote'!F107),'Bureaux de Vote'!$F$1,IF((MAX('Bureaux de Vote'!G107:J107)='Bureaux de Vote'!G107),'Bureaux de Vote'!$G$1,IF((MAX('Bureaux de Vote'!H107:J107)='Bureaux de Vote'!H107),'Bureaux de Vote'!$H$1,IF((MAX('Bureaux de Vote'!I107:J107)='Bureaux de Vote'!I107),'Bureaux de Vote'!$I$1,'Bureaux de Vote'!$J$1)))))</f>
        <v>Hollande</v>
      </c>
      <c r="C107" s="2">
        <f>RANK('Bureaux de Vote'!E107,'Bureaux de Vote'!E107:J107)</f>
        <v>2</v>
      </c>
      <c r="D107" s="7">
        <f>'Bureaux de Vote'!E107/'Bureaux de Vote'!D107</f>
        <v>0.37462235649546827</v>
      </c>
      <c r="E107" s="11">
        <f>'Bureaux de Vote'!E107-'Bureaux de Vote'!F107</f>
        <v>-6</v>
      </c>
    </row>
    <row r="108" spans="1:5" ht="12.75">
      <c r="A108" s="4" t="str">
        <f>'Bureaux de Vote'!A108</f>
        <v>Nantes
Salle Saint-Joseph-de-Porterie n°2</v>
      </c>
      <c r="B108" s="2" t="str">
        <f>IF((MAX('Bureaux de Vote'!E108:J108)='Bureaux de Vote'!E108),'Bureaux de Vote'!$E$1,IF((MAX('Bureaux de Vote'!F108:J108)='Bureaux de Vote'!F108),'Bureaux de Vote'!$F$1,IF((MAX('Bureaux de Vote'!G108:J108)='Bureaux de Vote'!G108),'Bureaux de Vote'!$G$1,IF((MAX('Bureaux de Vote'!H108:J108)='Bureaux de Vote'!H108),'Bureaux de Vote'!$H$1,IF((MAX('Bureaux de Vote'!I108:J108)='Bureaux de Vote'!I108),'Bureaux de Vote'!$I$1,'Bureaux de Vote'!$J$1)))))</f>
        <v>Hollande</v>
      </c>
      <c r="C108" s="2">
        <f>RANK('Bureaux de Vote'!E108,'Bureaux de Vote'!E108:J108)</f>
        <v>2</v>
      </c>
      <c r="D108" s="7">
        <f>'Bureaux de Vote'!E108/'Bureaux de Vote'!D108</f>
        <v>0.24691358024691357</v>
      </c>
      <c r="E108" s="11">
        <f>'Bureaux de Vote'!E108-'Bureaux de Vote'!F108</f>
        <v>-139</v>
      </c>
    </row>
    <row r="109" spans="1:5" ht="12.75">
      <c r="A109" s="4" t="str">
        <f>'Bureaux de Vote'!A109</f>
        <v>Nantes
Maison quartier Bottière (Dallet)</v>
      </c>
      <c r="B109" s="2" t="str">
        <f>IF((MAX('Bureaux de Vote'!E109:J109)='Bureaux de Vote'!E109),'Bureaux de Vote'!$E$1,IF((MAX('Bureaux de Vote'!F109:J109)='Bureaux de Vote'!F109),'Bureaux de Vote'!$F$1,IF((MAX('Bureaux de Vote'!G109:J109)='Bureaux de Vote'!G109),'Bureaux de Vote'!$G$1,IF((MAX('Bureaux de Vote'!H109:J109)='Bureaux de Vote'!H109),'Bureaux de Vote'!$H$1,IF((MAX('Bureaux de Vote'!I109:J109)='Bureaux de Vote'!I109),'Bureaux de Vote'!$I$1,'Bureaux de Vote'!$J$1)))))</f>
        <v>Aubry</v>
      </c>
      <c r="C109" s="2" t="e">
        <f>RANK('Bureaux de Vote'!E109,'Bureaux de Vote'!E109:J109)</f>
        <v>#N/A</v>
      </c>
      <c r="D109" s="7" t="e">
        <f>'Bureaux de Vote'!E109/'Bureaux de Vote'!D109</f>
        <v>#DIV/0!</v>
      </c>
      <c r="E109" s="11">
        <f>'Bureaux de Vote'!E109-'Bureaux de Vote'!F109</f>
        <v>0</v>
      </c>
    </row>
    <row r="110" spans="1:5" ht="12.75">
      <c r="A110" s="4" t="str">
        <f>'Bureaux de Vote'!A110</f>
        <v>Nantes
Maison quartier Bottière (Leverrier)</v>
      </c>
      <c r="B110" s="2" t="str">
        <f>IF((MAX('Bureaux de Vote'!E110:J110)='Bureaux de Vote'!E110),'Bureaux de Vote'!$E$1,IF((MAX('Bureaux de Vote'!F110:J110)='Bureaux de Vote'!F110),'Bureaux de Vote'!$F$1,IF((MAX('Bureaux de Vote'!G110:J110)='Bureaux de Vote'!G110),'Bureaux de Vote'!$G$1,IF((MAX('Bureaux de Vote'!H110:J110)='Bureaux de Vote'!H110),'Bureaux de Vote'!$H$1,IF((MAX('Bureaux de Vote'!I110:J110)='Bureaux de Vote'!I110),'Bureaux de Vote'!$I$1,'Bureaux de Vote'!$J$1)))))</f>
        <v>Hollande</v>
      </c>
      <c r="C110" s="2">
        <f>RANK('Bureaux de Vote'!E110,'Bureaux de Vote'!E110:J110)</f>
        <v>2</v>
      </c>
      <c r="D110" s="7">
        <f>'Bureaux de Vote'!E110/'Bureaux de Vote'!D110</f>
        <v>0.31218274111675126</v>
      </c>
      <c r="E110" s="11">
        <f>'Bureaux de Vote'!E110-'Bureaux de Vote'!F110</f>
        <v>-28</v>
      </c>
    </row>
    <row r="111" spans="1:5" ht="12.75">
      <c r="A111" s="4" t="str">
        <f>'Bureaux de Vote'!A111</f>
        <v>Nantes
Mairie de Doulon n°1 (Gay Lussac)</v>
      </c>
      <c r="B111" s="2" t="str">
        <f>IF((MAX('Bureaux de Vote'!E111:J111)='Bureaux de Vote'!E111),'Bureaux de Vote'!$E$1,IF((MAX('Bureaux de Vote'!F111:J111)='Bureaux de Vote'!F111),'Bureaux de Vote'!$F$1,IF((MAX('Bureaux de Vote'!G111:J111)='Bureaux de Vote'!G111),'Bureaux de Vote'!$G$1,IF((MAX('Bureaux de Vote'!H111:J111)='Bureaux de Vote'!H111),'Bureaux de Vote'!$H$1,IF((MAX('Bureaux de Vote'!I111:J111)='Bureaux de Vote'!I111),'Bureaux de Vote'!$I$1,'Bureaux de Vote'!$J$1)))))</f>
        <v>Aubry</v>
      </c>
      <c r="C111" s="2" t="e">
        <f>RANK('Bureaux de Vote'!E111,'Bureaux de Vote'!E111:J111)</f>
        <v>#N/A</v>
      </c>
      <c r="D111" s="7" t="e">
        <f>'Bureaux de Vote'!E111/'Bureaux de Vote'!D111</f>
        <v>#DIV/0!</v>
      </c>
      <c r="E111" s="11">
        <f>'Bureaux de Vote'!E111-'Bureaux de Vote'!F111</f>
        <v>0</v>
      </c>
    </row>
    <row r="112" spans="1:5" ht="12.75">
      <c r="A112" s="4" t="str">
        <f>'Bureaux de Vote'!A112</f>
        <v>Nantes
Mairie de Doulon n°2 (M.Macé)</v>
      </c>
      <c r="B112" s="2" t="str">
        <f>IF((MAX('Bureaux de Vote'!E112:J112)='Bureaux de Vote'!E112),'Bureaux de Vote'!$E$1,IF((MAX('Bureaux de Vote'!F112:J112)='Bureaux de Vote'!F112),'Bureaux de Vote'!$F$1,IF((MAX('Bureaux de Vote'!G112:J112)='Bureaux de Vote'!G112),'Bureaux de Vote'!$G$1,IF((MAX('Bureaux de Vote'!H112:J112)='Bureaux de Vote'!H112),'Bureaux de Vote'!$H$1,IF((MAX('Bureaux de Vote'!I112:J112)='Bureaux de Vote'!I112),'Bureaux de Vote'!$I$1,'Bureaux de Vote'!$J$1)))))</f>
        <v>Hollande</v>
      </c>
      <c r="C112" s="2">
        <f>RANK('Bureaux de Vote'!E112,'Bureaux de Vote'!E112:J112)</f>
        <v>2</v>
      </c>
      <c r="D112" s="7">
        <f>'Bureaux de Vote'!E112/'Bureaux de Vote'!D112</f>
        <v>0.3008356545961003</v>
      </c>
      <c r="E112" s="11">
        <f>'Bureaux de Vote'!E112-'Bureaux de Vote'!F112</f>
        <v>-50</v>
      </c>
    </row>
    <row r="113" spans="1:5" ht="12.75">
      <c r="A113" s="4" t="str">
        <f>'Bureaux de Vote'!A113</f>
        <v>Nantes
Mairie de Doulon n°3 (M.Macé)</v>
      </c>
      <c r="B113" s="2" t="str">
        <f>IF((MAX('Bureaux de Vote'!E113:J113)='Bureaux de Vote'!E113),'Bureaux de Vote'!$E$1,IF((MAX('Bureaux de Vote'!F113:J113)='Bureaux de Vote'!F113),'Bureaux de Vote'!$F$1,IF((MAX('Bureaux de Vote'!G113:J113)='Bureaux de Vote'!G113),'Bureaux de Vote'!$G$1,IF((MAX('Bureaux de Vote'!H113:J113)='Bureaux de Vote'!H113),'Bureaux de Vote'!$H$1,IF((MAX('Bureaux de Vote'!I113:J113)='Bureaux de Vote'!I113),'Bureaux de Vote'!$I$1,'Bureaux de Vote'!$J$1)))))</f>
        <v>Hollande</v>
      </c>
      <c r="C113" s="2">
        <f>RANK('Bureaux de Vote'!E113,'Bureaux de Vote'!E113:J113)</f>
        <v>2</v>
      </c>
      <c r="D113" s="7">
        <f>'Bureaux de Vote'!E113/'Bureaux de Vote'!D113</f>
        <v>0.3236607142857143</v>
      </c>
      <c r="E113" s="11">
        <f>'Bureaux de Vote'!E113-'Bureaux de Vote'!F113</f>
        <v>-48</v>
      </c>
    </row>
    <row r="114" spans="1:5" ht="12.75">
      <c r="A114" s="4" t="str">
        <f>'Bureaux de Vote'!A114</f>
        <v>Nantes
Mairie annexe Nantes-Sud</v>
      </c>
      <c r="B114" s="2" t="str">
        <f>IF((MAX('Bureaux de Vote'!E114:J114)='Bureaux de Vote'!E114),'Bureaux de Vote'!$E$1,IF((MAX('Bureaux de Vote'!F114:J114)='Bureaux de Vote'!F114),'Bureaux de Vote'!$F$1,IF((MAX('Bureaux de Vote'!G114:J114)='Bureaux de Vote'!G114),'Bureaux de Vote'!$G$1,IF((MAX('Bureaux de Vote'!H114:J114)='Bureaux de Vote'!H114),'Bureaux de Vote'!$H$1,IF((MAX('Bureaux de Vote'!I114:J114)='Bureaux de Vote'!I114),'Bureaux de Vote'!$I$1,'Bureaux de Vote'!$J$1)))))</f>
        <v>Hollande</v>
      </c>
      <c r="C114" s="2">
        <f>RANK('Bureaux de Vote'!E114,'Bureaux de Vote'!E114:J114)</f>
        <v>2</v>
      </c>
      <c r="D114" s="7">
        <f>'Bureaux de Vote'!E114/'Bureaux de Vote'!D114</f>
        <v>0.34986945169712796</v>
      </c>
      <c r="E114" s="11">
        <f>'Bureaux de Vote'!E114-'Bureaux de Vote'!F114</f>
        <v>-11</v>
      </c>
    </row>
    <row r="115" spans="1:5" ht="12.75">
      <c r="A115" s="4" t="str">
        <f>'Bureaux de Vote'!A115</f>
        <v>Nantes 
Clos Toreau</v>
      </c>
      <c r="B115" s="2" t="str">
        <f>IF((MAX('Bureaux de Vote'!E115:J115)='Bureaux de Vote'!E115),'Bureaux de Vote'!$E$1,IF((MAX('Bureaux de Vote'!F115:J115)='Bureaux de Vote'!F115),'Bureaux de Vote'!$F$1,IF((MAX('Bureaux de Vote'!G115:J115)='Bureaux de Vote'!G115),'Bureaux de Vote'!$G$1,IF((MAX('Bureaux de Vote'!H115:J115)='Bureaux de Vote'!H115),'Bureaux de Vote'!$H$1,IF((MAX('Bureaux de Vote'!I115:J115)='Bureaux de Vote'!I115),'Bureaux de Vote'!$I$1,'Bureaux de Vote'!$J$1)))))</f>
        <v>Hollande</v>
      </c>
      <c r="C115" s="2">
        <f>RANK('Bureaux de Vote'!E115,'Bureaux de Vote'!E115:J115)</f>
        <v>2</v>
      </c>
      <c r="D115" s="7">
        <f>'Bureaux de Vote'!E115/'Bureaux de Vote'!D115</f>
        <v>0.30434782608695654</v>
      </c>
      <c r="E115" s="11">
        <f>'Bureaux de Vote'!E115-'Bureaux de Vote'!F115</f>
        <v>-12</v>
      </c>
    </row>
    <row r="116" spans="1:5" ht="12.75">
      <c r="A116" s="4" t="str">
        <f>'Bureaux de Vote'!A116</f>
        <v>Nantes
École Lucie Aubrac</v>
      </c>
      <c r="B116" s="2" t="str">
        <f>IF((MAX('Bureaux de Vote'!E116:J116)='Bureaux de Vote'!E116),'Bureaux de Vote'!$E$1,IF((MAX('Bureaux de Vote'!F116:J116)='Bureaux de Vote'!F116),'Bureaux de Vote'!$F$1,IF((MAX('Bureaux de Vote'!G116:J116)='Bureaux de Vote'!G116),'Bureaux de Vote'!$G$1,IF((MAX('Bureaux de Vote'!H116:J116)='Bureaux de Vote'!H116),'Bureaux de Vote'!$H$1,IF((MAX('Bureaux de Vote'!I116:J116)='Bureaux de Vote'!I116),'Bureaux de Vote'!$I$1,'Bureaux de Vote'!$J$1)))))</f>
        <v>Aubry</v>
      </c>
      <c r="C116" s="2" t="e">
        <f>RANK('Bureaux de Vote'!E116,'Bureaux de Vote'!E116:J116)</f>
        <v>#N/A</v>
      </c>
      <c r="D116" s="7" t="e">
        <f>'Bureaux de Vote'!E116/'Bureaux de Vote'!D116</f>
        <v>#DIV/0!</v>
      </c>
      <c r="E116" s="11">
        <f>'Bureaux de Vote'!E116-'Bureaux de Vote'!F116</f>
        <v>0</v>
      </c>
    </row>
    <row r="117" spans="1:5" ht="12.75">
      <c r="A117" s="4" t="str">
        <f>'Bureaux de Vote'!A117</f>
        <v>Nantes
École Contrie</v>
      </c>
      <c r="B117" s="2" t="str">
        <f>IF((MAX('Bureaux de Vote'!E117:J117)='Bureaux de Vote'!E117),'Bureaux de Vote'!$E$1,IF((MAX('Bureaux de Vote'!F117:J117)='Bureaux de Vote'!F117),'Bureaux de Vote'!$F$1,IF((MAX('Bureaux de Vote'!G117:J117)='Bureaux de Vote'!G117),'Bureaux de Vote'!$G$1,IF((MAX('Bureaux de Vote'!H117:J117)='Bureaux de Vote'!H117),'Bureaux de Vote'!$H$1,IF((MAX('Bureaux de Vote'!I117:J117)='Bureaux de Vote'!I117),'Bureaux de Vote'!$I$1,'Bureaux de Vote'!$J$1)))))</f>
        <v>Hollande</v>
      </c>
      <c r="C117" s="2">
        <f>RANK('Bureaux de Vote'!E117,'Bureaux de Vote'!E117:J117)</f>
        <v>2</v>
      </c>
      <c r="D117" s="7">
        <f>'Bureaux de Vote'!E117/'Bureaux de Vote'!D117</f>
        <v>0.29396325459317585</v>
      </c>
      <c r="E117" s="11">
        <f>'Bureaux de Vote'!E117-'Bureaux de Vote'!F117</f>
        <v>-30</v>
      </c>
    </row>
    <row r="118" spans="1:5" ht="12.75">
      <c r="A118" s="4" t="str">
        <f>'Bureaux de Vote'!A118</f>
        <v>Nantes
Dervallières Perron</v>
      </c>
      <c r="B118" s="2" t="str">
        <f>IF((MAX('Bureaux de Vote'!E118:J118)='Bureaux de Vote'!E118),'Bureaux de Vote'!$E$1,IF((MAX('Bureaux de Vote'!F118:J118)='Bureaux de Vote'!F118),'Bureaux de Vote'!$F$1,IF((MAX('Bureaux de Vote'!G118:J118)='Bureaux de Vote'!G118),'Bureaux de Vote'!$G$1,IF((MAX('Bureaux de Vote'!H118:J118)='Bureaux de Vote'!H118),'Bureaux de Vote'!$H$1,IF((MAX('Bureaux de Vote'!I118:J118)='Bureaux de Vote'!I118),'Bureaux de Vote'!$I$1,'Bureaux de Vote'!$J$1)))))</f>
        <v>Hollande</v>
      </c>
      <c r="C118" s="2">
        <f>RANK('Bureaux de Vote'!E118,'Bureaux de Vote'!E118:J118)</f>
        <v>2</v>
      </c>
      <c r="D118" s="7">
        <f>'Bureaux de Vote'!E118/'Bureaux de Vote'!D118</f>
        <v>0.2981366459627329</v>
      </c>
      <c r="E118" s="11">
        <f>'Bureaux de Vote'!E118-'Bureaux de Vote'!F118</f>
        <v>-33</v>
      </c>
    </row>
    <row r="119" spans="1:5" ht="12.75">
      <c r="A119" s="4" t="str">
        <f>'Bureaux de Vote'!A119</f>
        <v>Nantes
Maison quartier Dervallières</v>
      </c>
      <c r="B119" s="2" t="str">
        <f>IF((MAX('Bureaux de Vote'!E119:J119)='Bureaux de Vote'!E119),'Bureaux de Vote'!$E$1,IF((MAX('Bureaux de Vote'!F119:J119)='Bureaux de Vote'!F119),'Bureaux de Vote'!$F$1,IF((MAX('Bureaux de Vote'!G119:J119)='Bureaux de Vote'!G119),'Bureaux de Vote'!$G$1,IF((MAX('Bureaux de Vote'!H119:J119)='Bureaux de Vote'!H119),'Bureaux de Vote'!$H$1,IF((MAX('Bureaux de Vote'!I119:J119)='Bureaux de Vote'!I119),'Bureaux de Vote'!$I$1,'Bureaux de Vote'!$J$1)))))</f>
        <v>Hollande</v>
      </c>
      <c r="C119" s="2">
        <f>RANK('Bureaux de Vote'!E119,'Bureaux de Vote'!E119:J119)</f>
        <v>2</v>
      </c>
      <c r="D119" s="7">
        <f>'Bureaux de Vote'!E119/'Bureaux de Vote'!D119</f>
        <v>0.26443768996960487</v>
      </c>
      <c r="E119" s="11">
        <f>'Bureaux de Vote'!E119-'Bureaux de Vote'!F119</f>
        <v>-77</v>
      </c>
    </row>
    <row r="120" spans="1:5" ht="12.75">
      <c r="A120" s="4" t="str">
        <f>'Bureaux de Vote'!A120</f>
        <v>Nort-sur-Erdre
Salle du sud</v>
      </c>
      <c r="B120" s="2" t="str">
        <f>IF((MAX('Bureaux de Vote'!E120:J120)='Bureaux de Vote'!E120),'Bureaux de Vote'!$E$1,IF((MAX('Bureaux de Vote'!F120:J120)='Bureaux de Vote'!F120),'Bureaux de Vote'!$F$1,IF((MAX('Bureaux de Vote'!G120:J120)='Bureaux de Vote'!G120),'Bureaux de Vote'!$G$1,IF((MAX('Bureaux de Vote'!H120:J120)='Bureaux de Vote'!H120),'Bureaux de Vote'!$H$1,IF((MAX('Bureaux de Vote'!I120:J120)='Bureaux de Vote'!I120),'Bureaux de Vote'!$I$1,'Bureaux de Vote'!$J$1)))))</f>
        <v>Hollande</v>
      </c>
      <c r="C120" s="2">
        <f>RANK('Bureaux de Vote'!E120,'Bureaux de Vote'!E120:J120)</f>
        <v>2</v>
      </c>
      <c r="D120" s="7">
        <f>'Bureaux de Vote'!E120/'Bureaux de Vote'!D120</f>
        <v>0.27615062761506276</v>
      </c>
      <c r="E120" s="11">
        <f>'Bureaux de Vote'!E120-'Bureaux de Vote'!F120</f>
        <v>-95</v>
      </c>
    </row>
    <row r="121" spans="1:5" ht="12.75">
      <c r="A121" s="4" t="str">
        <f>'Bureaux de Vote'!A121</f>
        <v>Nozay
Salle Jouvence</v>
      </c>
      <c r="B121" s="2" t="str">
        <f>IF((MAX('Bureaux de Vote'!E121:J121)='Bureaux de Vote'!E121),'Bureaux de Vote'!$E$1,IF((MAX('Bureaux de Vote'!F121:J121)='Bureaux de Vote'!F121),'Bureaux de Vote'!$F$1,IF((MAX('Bureaux de Vote'!G121:J121)='Bureaux de Vote'!G121),'Bureaux de Vote'!$G$1,IF((MAX('Bureaux de Vote'!H121:J121)='Bureaux de Vote'!H121),'Bureaux de Vote'!$H$1,IF((MAX('Bureaux de Vote'!I121:J121)='Bureaux de Vote'!I121),'Bureaux de Vote'!$I$1,'Bureaux de Vote'!$J$1)))))</f>
        <v>Hollande</v>
      </c>
      <c r="C121" s="2">
        <f>RANK('Bureaux de Vote'!E121,'Bureaux de Vote'!E121:J121)</f>
        <v>2</v>
      </c>
      <c r="D121" s="7">
        <f>'Bureaux de Vote'!E121/'Bureaux de Vote'!D121</f>
        <v>0.37809187279151946</v>
      </c>
      <c r="E121" s="11">
        <f>'Bureaux de Vote'!E121-'Bureaux de Vote'!F121</f>
        <v>-1</v>
      </c>
    </row>
    <row r="122" spans="1:5" ht="12.75">
      <c r="A122" s="4" t="str">
        <f>'Bureaux de Vote'!A122</f>
        <v>Orvault
Centre Stévin (Salle B. Pascal)</v>
      </c>
      <c r="B122" s="2" t="str">
        <f>IF((MAX('Bureaux de Vote'!E122:J122)='Bureaux de Vote'!E122),'Bureaux de Vote'!$E$1,IF((MAX('Bureaux de Vote'!F122:J122)='Bureaux de Vote'!F122),'Bureaux de Vote'!$F$1,IF((MAX('Bureaux de Vote'!G122:J122)='Bureaux de Vote'!G122),'Bureaux de Vote'!$G$1,IF((MAX('Bureaux de Vote'!H122:J122)='Bureaux de Vote'!H122),'Bureaux de Vote'!$H$1,IF((MAX('Bureaux de Vote'!I122:J122)='Bureaux de Vote'!I122),'Bureaux de Vote'!$I$1,'Bureaux de Vote'!$J$1)))))</f>
        <v>Hollande</v>
      </c>
      <c r="C122" s="2">
        <f>RANK('Bureaux de Vote'!E122,'Bureaux de Vote'!E122:J122)</f>
        <v>2</v>
      </c>
      <c r="D122" s="7">
        <f>'Bureaux de Vote'!E122/'Bureaux de Vote'!D122</f>
        <v>0.28835978835978837</v>
      </c>
      <c r="E122" s="11">
        <f>'Bureaux de Vote'!E122-'Bureaux de Vote'!F122</f>
        <v>-122</v>
      </c>
    </row>
    <row r="123" spans="1:5" ht="12.75">
      <c r="A123" s="4" t="str">
        <f>'Bureaux de Vote'!A123</f>
        <v>Orvault
Centre associatif Emile Gibier</v>
      </c>
      <c r="B123" s="2" t="str">
        <f>IF((MAX('Bureaux de Vote'!E123:J123)='Bureaux de Vote'!E123),'Bureaux de Vote'!$E$1,IF((MAX('Bureaux de Vote'!F123:J123)='Bureaux de Vote'!F123),'Bureaux de Vote'!$F$1,IF((MAX('Bureaux de Vote'!G123:J123)='Bureaux de Vote'!G123),'Bureaux de Vote'!$G$1,IF((MAX('Bureaux de Vote'!H123:J123)='Bureaux de Vote'!H123),'Bureaux de Vote'!$H$1,IF((MAX('Bureaux de Vote'!I123:J123)='Bureaux de Vote'!I123),'Bureaux de Vote'!$I$1,'Bureaux de Vote'!$J$1)))))</f>
        <v>Hollande</v>
      </c>
      <c r="C123" s="2">
        <f>RANK('Bureaux de Vote'!E123,'Bureaux de Vote'!E123:J123)</f>
        <v>2</v>
      </c>
      <c r="D123" s="7">
        <f>'Bureaux de Vote'!E123/'Bureaux de Vote'!D123</f>
        <v>0.31781701444622795</v>
      </c>
      <c r="E123" s="11">
        <f>'Bureaux de Vote'!E123-'Bureaux de Vote'!F123</f>
        <v>-64</v>
      </c>
    </row>
    <row r="124" spans="1:5" ht="12.75">
      <c r="A124" s="4" t="str">
        <f>'Bureaux de Vote'!A124</f>
        <v>Orvault
Centre socio-culturel Plaisance</v>
      </c>
      <c r="B124" s="2" t="str">
        <f>IF((MAX('Bureaux de Vote'!E124:J124)='Bureaux de Vote'!E124),'Bureaux de Vote'!$E$1,IF((MAX('Bureaux de Vote'!F124:J124)='Bureaux de Vote'!F124),'Bureaux de Vote'!$F$1,IF((MAX('Bureaux de Vote'!G124:J124)='Bureaux de Vote'!G124),'Bureaux de Vote'!$G$1,IF((MAX('Bureaux de Vote'!H124:J124)='Bureaux de Vote'!H124),'Bureaux de Vote'!$H$1,IF((MAX('Bureaux de Vote'!I124:J124)='Bureaux de Vote'!I124),'Bureaux de Vote'!$I$1,'Bureaux de Vote'!$J$1)))))</f>
        <v>Hollande</v>
      </c>
      <c r="C124" s="2">
        <f>RANK('Bureaux de Vote'!E124,'Bureaux de Vote'!E124:J124)</f>
        <v>2</v>
      </c>
      <c r="D124" s="7">
        <f>'Bureaux de Vote'!E124/'Bureaux de Vote'!D124</f>
        <v>0.2956259426847662</v>
      </c>
      <c r="E124" s="11">
        <f>'Bureaux de Vote'!E124-'Bureaux de Vote'!F124</f>
        <v>-74</v>
      </c>
    </row>
    <row r="125" spans="1:5" ht="12.75">
      <c r="A125" s="4" t="str">
        <f>'Bureaux de Vote'!A125</f>
        <v>Paimbœuf
Salle Belem</v>
      </c>
      <c r="B125" s="2" t="str">
        <f>IF((MAX('Bureaux de Vote'!E125:J125)='Bureaux de Vote'!E125),'Bureaux de Vote'!$E$1,IF((MAX('Bureaux de Vote'!F125:J125)='Bureaux de Vote'!F125),'Bureaux de Vote'!$F$1,IF((MAX('Bureaux de Vote'!G125:J125)='Bureaux de Vote'!G125),'Bureaux de Vote'!$G$1,IF((MAX('Bureaux de Vote'!H125:J125)='Bureaux de Vote'!H125),'Bureaux de Vote'!$H$1,IF((MAX('Bureaux de Vote'!I125:J125)='Bureaux de Vote'!I125),'Bureaux de Vote'!$I$1,'Bureaux de Vote'!$J$1)))))</f>
        <v>Hollande</v>
      </c>
      <c r="C125" s="2">
        <f>RANK('Bureaux de Vote'!E125,'Bureaux de Vote'!E125:J125)</f>
        <v>2</v>
      </c>
      <c r="D125" s="7">
        <f>'Bureaux de Vote'!E125/'Bureaux de Vote'!D125</f>
        <v>0.2909090909090909</v>
      </c>
      <c r="E125" s="11">
        <f>'Bureaux de Vote'!E125-'Bureaux de Vote'!F125</f>
        <v>-18</v>
      </c>
    </row>
    <row r="126" spans="1:5" ht="12.75">
      <c r="A126" s="4" t="str">
        <f>'Bureaux de Vote'!A126</f>
        <v>Pont Saint-Martin
Salle Saint-Martin</v>
      </c>
      <c r="B126" s="2" t="str">
        <f>IF((MAX('Bureaux de Vote'!E126:J126)='Bureaux de Vote'!E126),'Bureaux de Vote'!$E$1,IF((MAX('Bureaux de Vote'!F126:J126)='Bureaux de Vote'!F126),'Bureaux de Vote'!$F$1,IF((MAX('Bureaux de Vote'!G126:J126)='Bureaux de Vote'!G126),'Bureaux de Vote'!$G$1,IF((MAX('Bureaux de Vote'!H126:J126)='Bureaux de Vote'!H126),'Bureaux de Vote'!$H$1,IF((MAX('Bureaux de Vote'!I126:J126)='Bureaux de Vote'!I126),'Bureaux de Vote'!$I$1,'Bureaux de Vote'!$J$1)))))</f>
        <v>Hollande</v>
      </c>
      <c r="C126" s="2">
        <f>RANK('Bureaux de Vote'!E126,'Bureaux de Vote'!E126:J126)</f>
        <v>2</v>
      </c>
      <c r="D126" s="7">
        <f>'Bureaux de Vote'!E126/'Bureaux de Vote'!D126</f>
        <v>0.35376044568245124</v>
      </c>
      <c r="E126" s="11">
        <f>'Bureaux de Vote'!E126-'Bureaux de Vote'!F126</f>
        <v>-30</v>
      </c>
    </row>
    <row r="127" spans="1:5" ht="12.75">
      <c r="A127" s="4" t="str">
        <f>'Bureaux de Vote'!A127</f>
        <v>Pontchâteau
Salle de la Boule d'Or</v>
      </c>
      <c r="B127" s="2" t="str">
        <f>IF((MAX('Bureaux de Vote'!E127:J127)='Bureaux de Vote'!E127),'Bureaux de Vote'!$E$1,IF((MAX('Bureaux de Vote'!F127:J127)='Bureaux de Vote'!F127),'Bureaux de Vote'!$F$1,IF((MAX('Bureaux de Vote'!G127:J127)='Bureaux de Vote'!G127),'Bureaux de Vote'!$G$1,IF((MAX('Bureaux de Vote'!H127:J127)='Bureaux de Vote'!H127),'Bureaux de Vote'!$H$1,IF((MAX('Bureaux de Vote'!I127:J127)='Bureaux de Vote'!I127),'Bureaux de Vote'!$I$1,'Bureaux de Vote'!$J$1)))))</f>
        <v>Hollande</v>
      </c>
      <c r="C127" s="2">
        <f>RANK('Bureaux de Vote'!E127,'Bureaux de Vote'!E127:J127)</f>
        <v>2</v>
      </c>
      <c r="D127" s="7">
        <f>'Bureaux de Vote'!E127/'Bureaux de Vote'!D127</f>
        <v>0.34513274336283184</v>
      </c>
      <c r="E127" s="11">
        <f>'Bureaux de Vote'!E127-'Bureaux de Vote'!F127</f>
        <v>-44</v>
      </c>
    </row>
    <row r="128" spans="1:5" ht="12.75">
      <c r="A128" s="4" t="str">
        <f>'Bureaux de Vote'!A128</f>
        <v>Pornic
Maison des Associations</v>
      </c>
      <c r="B128" s="2" t="str">
        <f>IF((MAX('Bureaux de Vote'!E128:J128)='Bureaux de Vote'!E128),'Bureaux de Vote'!$E$1,IF((MAX('Bureaux de Vote'!F128:J128)='Bureaux de Vote'!F128),'Bureaux de Vote'!$F$1,IF((MAX('Bureaux de Vote'!G128:J128)='Bureaux de Vote'!G128),'Bureaux de Vote'!$G$1,IF((MAX('Bureaux de Vote'!H128:J128)='Bureaux de Vote'!H128),'Bureaux de Vote'!$H$1,IF((MAX('Bureaux de Vote'!I128:J128)='Bureaux de Vote'!I128),'Bureaux de Vote'!$I$1,'Bureaux de Vote'!$J$1)))))</f>
        <v>Hollande</v>
      </c>
      <c r="C128" s="2">
        <f>RANK('Bureaux de Vote'!E128,'Bureaux de Vote'!E128:J128)</f>
        <v>2</v>
      </c>
      <c r="D128" s="7">
        <f>'Bureaux de Vote'!E128/'Bureaux de Vote'!D128</f>
        <v>0.29310344827586204</v>
      </c>
      <c r="E128" s="11">
        <f>'Bureaux de Vote'!E128-'Bureaux de Vote'!F128</f>
        <v>-19</v>
      </c>
    </row>
    <row r="129" spans="1:5" ht="12.75">
      <c r="A129" s="4" t="str">
        <f>'Bureaux de Vote'!A129</f>
        <v>Pornic 
Restaurant scolaire Clion</v>
      </c>
      <c r="B129" s="2" t="str">
        <f>IF((MAX('Bureaux de Vote'!E129:J129)='Bureaux de Vote'!E129),'Bureaux de Vote'!$E$1,IF((MAX('Bureaux de Vote'!F129:J129)='Bureaux de Vote'!F129),'Bureaux de Vote'!$F$1,IF((MAX('Bureaux de Vote'!G129:J129)='Bureaux de Vote'!G129),'Bureaux de Vote'!$G$1,IF((MAX('Bureaux de Vote'!H129:J129)='Bureaux de Vote'!H129),'Bureaux de Vote'!$H$1,IF((MAX('Bureaux de Vote'!I129:J129)='Bureaux de Vote'!I129),'Bureaux de Vote'!$I$1,'Bureaux de Vote'!$J$1)))))</f>
        <v>Hollande</v>
      </c>
      <c r="C129" s="2">
        <f>RANK('Bureaux de Vote'!E129,'Bureaux de Vote'!E129:J129)</f>
        <v>2</v>
      </c>
      <c r="D129" s="7">
        <f>'Bureaux de Vote'!E129/'Bureaux de Vote'!D129</f>
        <v>0.29745042492917845</v>
      </c>
      <c r="E129" s="11">
        <f>'Bureaux de Vote'!E129-'Bureaux de Vote'!F129</f>
        <v>-34</v>
      </c>
    </row>
    <row r="130" spans="1:5" ht="12.75">
      <c r="A130" s="4" t="str">
        <f>'Bureaux de Vote'!A130</f>
        <v>Pornic
Mairie Annexe Sainte-Marie</v>
      </c>
      <c r="B130" s="2" t="str">
        <f>IF((MAX('Bureaux de Vote'!E130:J130)='Bureaux de Vote'!E130),'Bureaux de Vote'!$E$1,IF((MAX('Bureaux de Vote'!F130:J130)='Bureaux de Vote'!F130),'Bureaux de Vote'!$F$1,IF((MAX('Bureaux de Vote'!G130:J130)='Bureaux de Vote'!G130),'Bureaux de Vote'!$G$1,IF((MAX('Bureaux de Vote'!H130:J130)='Bureaux de Vote'!H130),'Bureaux de Vote'!$H$1,IF((MAX('Bureaux de Vote'!I130:J130)='Bureaux de Vote'!I130),'Bureaux de Vote'!$I$1,'Bureaux de Vote'!$J$1)))))</f>
        <v>Hollande</v>
      </c>
      <c r="C130" s="2">
        <f>RANK('Bureaux de Vote'!E130,'Bureaux de Vote'!E130:J130)</f>
        <v>2</v>
      </c>
      <c r="D130" s="7">
        <f>'Bureaux de Vote'!E130/'Bureaux de Vote'!D130</f>
        <v>0.2891566265060241</v>
      </c>
      <c r="E130" s="11">
        <f>'Bureaux de Vote'!E130-'Bureaux de Vote'!F130</f>
        <v>-24</v>
      </c>
    </row>
    <row r="131" spans="1:5" ht="12.75">
      <c r="A131" s="4" t="str">
        <f>'Bureaux de Vote'!A131</f>
        <v>Pornichet
Foyer des anciens</v>
      </c>
      <c r="B131" s="2" t="str">
        <f>IF((MAX('Bureaux de Vote'!E131:J131)='Bureaux de Vote'!E131),'Bureaux de Vote'!$E$1,IF((MAX('Bureaux de Vote'!F131:J131)='Bureaux de Vote'!F131),'Bureaux de Vote'!$F$1,IF((MAX('Bureaux de Vote'!G131:J131)='Bureaux de Vote'!G131),'Bureaux de Vote'!$G$1,IF((MAX('Bureaux de Vote'!H131:J131)='Bureaux de Vote'!H131),'Bureaux de Vote'!$H$1,IF((MAX('Bureaux de Vote'!I131:J131)='Bureaux de Vote'!I131),'Bureaux de Vote'!$I$1,'Bureaux de Vote'!$J$1)))))</f>
        <v>Hollande</v>
      </c>
      <c r="C131" s="2">
        <f>RANK('Bureaux de Vote'!E131,'Bureaux de Vote'!E131:J131)</f>
        <v>2</v>
      </c>
      <c r="D131" s="7">
        <f>'Bureaux de Vote'!E131/'Bureaux de Vote'!D131</f>
        <v>0.28416779431664413</v>
      </c>
      <c r="E131" s="11">
        <f>'Bureaux de Vote'!E131-'Bureaux de Vote'!F131</f>
        <v>-106</v>
      </c>
    </row>
    <row r="132" spans="1:5" ht="12.75">
      <c r="A132" s="4" t="str">
        <f>'Bureaux de Vote'!A132</f>
        <v>Prinquiau
Ancienne Bibliothèque</v>
      </c>
      <c r="B132" s="2" t="str">
        <f>IF((MAX('Bureaux de Vote'!E132:J132)='Bureaux de Vote'!E132),'Bureaux de Vote'!$E$1,IF((MAX('Bureaux de Vote'!F132:J132)='Bureaux de Vote'!F132),'Bureaux de Vote'!$F$1,IF((MAX('Bureaux de Vote'!G132:J132)='Bureaux de Vote'!G132),'Bureaux de Vote'!$G$1,IF((MAX('Bureaux de Vote'!H132:J132)='Bureaux de Vote'!H132),'Bureaux de Vote'!$H$1,IF((MAX('Bureaux de Vote'!I132:J132)='Bureaux de Vote'!I132),'Bureaux de Vote'!$I$1,'Bureaux de Vote'!$J$1)))))</f>
        <v>Hollande</v>
      </c>
      <c r="C132" s="2">
        <f>RANK('Bureaux de Vote'!E132,'Bureaux de Vote'!E132:J132)</f>
        <v>2</v>
      </c>
      <c r="D132" s="7">
        <f>'Bureaux de Vote'!E132/'Bureaux de Vote'!D132</f>
        <v>0.32786885245901637</v>
      </c>
      <c r="E132" s="11">
        <f>'Bureaux de Vote'!E132-'Bureaux de Vote'!F132</f>
        <v>-36</v>
      </c>
    </row>
    <row r="133" spans="1:5" ht="12.75">
      <c r="A133" s="4" t="str">
        <f>'Bureaux de Vote'!A133</f>
        <v>Rezé
Maison des syndicats</v>
      </c>
      <c r="B133" s="2" t="str">
        <f>IF((MAX('Bureaux de Vote'!E133:J133)='Bureaux de Vote'!E133),'Bureaux de Vote'!$E$1,IF((MAX('Bureaux de Vote'!F133:J133)='Bureaux de Vote'!F133),'Bureaux de Vote'!$F$1,IF((MAX('Bureaux de Vote'!G133:J133)='Bureaux de Vote'!G133),'Bureaux de Vote'!$G$1,IF((MAX('Bureaux de Vote'!H133:J133)='Bureaux de Vote'!H133),'Bureaux de Vote'!$H$1,IF((MAX('Bureaux de Vote'!I133:J133)='Bureaux de Vote'!I133),'Bureaux de Vote'!$I$1,'Bureaux de Vote'!$J$1)))))</f>
        <v>Hollande</v>
      </c>
      <c r="C133" s="2">
        <f>RANK('Bureaux de Vote'!E133,'Bureaux de Vote'!E133:J133)</f>
        <v>2</v>
      </c>
      <c r="D133" s="7">
        <f>'Bureaux de Vote'!E133/'Bureaux de Vote'!D133</f>
        <v>0.3273942093541203</v>
      </c>
      <c r="E133" s="11">
        <f>'Bureaux de Vote'!E133-'Bureaux de Vote'!F133</f>
        <v>-18</v>
      </c>
    </row>
    <row r="134" spans="1:5" ht="12.75">
      <c r="A134" s="4" t="str">
        <f>'Bureaux de Vote'!A134</f>
        <v>Rezé
Maison des Projets</v>
      </c>
      <c r="B134" s="2" t="str">
        <f>IF((MAX('Bureaux de Vote'!E134:J134)='Bureaux de Vote'!E134),'Bureaux de Vote'!$E$1,IF((MAX('Bureaux de Vote'!F134:J134)='Bureaux de Vote'!F134),'Bureaux de Vote'!$F$1,IF((MAX('Bureaux de Vote'!G134:J134)='Bureaux de Vote'!G134),'Bureaux de Vote'!$G$1,IF((MAX('Bureaux de Vote'!H134:J134)='Bureaux de Vote'!H134),'Bureaux de Vote'!$H$1,IF((MAX('Bureaux de Vote'!I134:J134)='Bureaux de Vote'!I134),'Bureaux de Vote'!$I$1,'Bureaux de Vote'!$J$1)))))</f>
        <v>Hollande</v>
      </c>
      <c r="C134" s="2">
        <f>RANK('Bureaux de Vote'!E134,'Bureaux de Vote'!E134:J134)</f>
        <v>2</v>
      </c>
      <c r="D134" s="7">
        <f>'Bureaux de Vote'!E134/'Bureaux de Vote'!D134</f>
        <v>0.319910514541387</v>
      </c>
      <c r="E134" s="11">
        <f>'Bureaux de Vote'!E134-'Bureaux de Vote'!F134</f>
        <v>-48</v>
      </c>
    </row>
    <row r="135" spans="1:5" ht="12.75">
      <c r="A135" s="4" t="str">
        <f>'Bureaux de Vote'!A135</f>
        <v>Rezé
Gymnase Salengro</v>
      </c>
      <c r="B135" s="2" t="str">
        <f>IF((MAX('Bureaux de Vote'!E135:J135)='Bureaux de Vote'!E135),'Bureaux de Vote'!$E$1,IF((MAX('Bureaux de Vote'!F135:J135)='Bureaux de Vote'!F135),'Bureaux de Vote'!$F$1,IF((MAX('Bureaux de Vote'!G135:J135)='Bureaux de Vote'!G135),'Bureaux de Vote'!$G$1,IF((MAX('Bureaux de Vote'!H135:J135)='Bureaux de Vote'!H135),'Bureaux de Vote'!$H$1,IF((MAX('Bureaux de Vote'!I135:J135)='Bureaux de Vote'!I135),'Bureaux de Vote'!$I$1,'Bureaux de Vote'!$J$1)))))</f>
        <v>Aubry</v>
      </c>
      <c r="C135" s="2">
        <f>RANK('Bureaux de Vote'!E135,'Bureaux de Vote'!E135:J135)</f>
        <v>1</v>
      </c>
      <c r="D135" s="7">
        <f>'Bureaux de Vote'!E135/'Bureaux de Vote'!D135</f>
        <v>0.3972222222222222</v>
      </c>
      <c r="E135" s="11">
        <f>'Bureaux de Vote'!E135-'Bureaux de Vote'!F135</f>
        <v>30</v>
      </c>
    </row>
    <row r="136" spans="1:5" ht="12.75">
      <c r="A136" s="4" t="str">
        <f>'Bureaux de Vote'!A136</f>
        <v>Rezé
Centre André Coutant</v>
      </c>
      <c r="B136" s="2" t="str">
        <f>IF((MAX('Bureaux de Vote'!E136:J136)='Bureaux de Vote'!E136),'Bureaux de Vote'!$E$1,IF((MAX('Bureaux de Vote'!F136:J136)='Bureaux de Vote'!F136),'Bureaux de Vote'!$F$1,IF((MAX('Bureaux de Vote'!G136:J136)='Bureaux de Vote'!G136),'Bureaux de Vote'!$G$1,IF((MAX('Bureaux de Vote'!H136:J136)='Bureaux de Vote'!H136),'Bureaux de Vote'!$H$1,IF((MAX('Bureaux de Vote'!I136:J136)='Bureaux de Vote'!I136),'Bureaux de Vote'!$I$1,'Bureaux de Vote'!$J$1)))))</f>
        <v>Hollande</v>
      </c>
      <c r="C136" s="2">
        <f>RANK('Bureaux de Vote'!E136,'Bureaux de Vote'!E136:J136)</f>
        <v>2</v>
      </c>
      <c r="D136" s="7">
        <f>'Bureaux de Vote'!E136/'Bureaux de Vote'!D136</f>
        <v>0.3645533141210375</v>
      </c>
      <c r="E136" s="11">
        <f>'Bureaux de Vote'!E136-'Bureaux de Vote'!F136</f>
        <v>-37</v>
      </c>
    </row>
    <row r="137" spans="1:5" ht="12.75">
      <c r="A137" s="4" t="str">
        <f>'Bureaux de Vote'!A137</f>
        <v>Rezé
Gymnase Ouche Dinier</v>
      </c>
      <c r="B137" s="2" t="str">
        <f>IF((MAX('Bureaux de Vote'!E137:J137)='Bureaux de Vote'!E137),'Bureaux de Vote'!$E$1,IF((MAX('Bureaux de Vote'!F137:J137)='Bureaux de Vote'!F137),'Bureaux de Vote'!$F$1,IF((MAX('Bureaux de Vote'!G137:J137)='Bureaux de Vote'!G137),'Bureaux de Vote'!$G$1,IF((MAX('Bureaux de Vote'!H137:J137)='Bureaux de Vote'!H137),'Bureaux de Vote'!$H$1,IF((MAX('Bureaux de Vote'!I137:J137)='Bureaux de Vote'!I137),'Bureaux de Vote'!$I$1,'Bureaux de Vote'!$J$1)))))</f>
        <v>Hollande</v>
      </c>
      <c r="C137" s="2">
        <f>RANK('Bureaux de Vote'!E137,'Bureaux de Vote'!E137:J137)</f>
        <v>2</v>
      </c>
      <c r="D137" s="7">
        <f>'Bureaux de Vote'!E137/'Bureaux de Vote'!D137</f>
        <v>0.3118279569892473</v>
      </c>
      <c r="E137" s="11">
        <f>'Bureaux de Vote'!E137-'Bureaux de Vote'!F137</f>
        <v>-62</v>
      </c>
    </row>
    <row r="138" spans="1:5" ht="12.75">
      <c r="A138" s="4" t="str">
        <f>'Bureaux de Vote'!A138</f>
        <v>Rezé
Salle de la Mirette</v>
      </c>
      <c r="B138" s="2" t="str">
        <f>IF((MAX('Bureaux de Vote'!E138:J138)='Bureaux de Vote'!E138),'Bureaux de Vote'!$E$1,IF((MAX('Bureaux de Vote'!F138:J138)='Bureaux de Vote'!F138),'Bureaux de Vote'!$F$1,IF((MAX('Bureaux de Vote'!G138:J138)='Bureaux de Vote'!G138),'Bureaux de Vote'!$G$1,IF((MAX('Bureaux de Vote'!H138:J138)='Bureaux de Vote'!H138),'Bureaux de Vote'!$H$1,IF((MAX('Bureaux de Vote'!I138:J138)='Bureaux de Vote'!I138),'Bureaux de Vote'!$I$1,'Bureaux de Vote'!$J$1)))))</f>
        <v>Hollande</v>
      </c>
      <c r="C138" s="2">
        <f>RANK('Bureaux de Vote'!E138,'Bureaux de Vote'!E138:J138)</f>
        <v>2</v>
      </c>
      <c r="D138" s="7">
        <f>'Bureaux de Vote'!E138/'Bureaux de Vote'!D138</f>
        <v>0.35172413793103446</v>
      </c>
      <c r="E138" s="11">
        <f>'Bureaux de Vote'!E138-'Bureaux de Vote'!F138</f>
        <v>-6</v>
      </c>
    </row>
    <row r="139" spans="1:5" ht="12.75">
      <c r="A139" s="4" t="str">
        <f>'Bureaux de Vote'!A139</f>
        <v>Saffré
Hôtel de Ville</v>
      </c>
      <c r="B139" s="2" t="str">
        <f>IF((MAX('Bureaux de Vote'!E139:J139)='Bureaux de Vote'!E139),'Bureaux de Vote'!$E$1,IF((MAX('Bureaux de Vote'!F139:J139)='Bureaux de Vote'!F139),'Bureaux de Vote'!$F$1,IF((MAX('Bureaux de Vote'!G139:J139)='Bureaux de Vote'!G139),'Bureaux de Vote'!$G$1,IF((MAX('Bureaux de Vote'!H139:J139)='Bureaux de Vote'!H139),'Bureaux de Vote'!$H$1,IF((MAX('Bureaux de Vote'!I139:J139)='Bureaux de Vote'!I139),'Bureaux de Vote'!$I$1,'Bureaux de Vote'!$J$1)))))</f>
        <v>Hollande</v>
      </c>
      <c r="C139" s="2">
        <f>RANK('Bureaux de Vote'!E139,'Bureaux de Vote'!E139:J139)</f>
        <v>2</v>
      </c>
      <c r="D139" s="7">
        <f>'Bureaux de Vote'!E139/'Bureaux de Vote'!D139</f>
        <v>0.340625</v>
      </c>
      <c r="E139" s="11">
        <f>'Bureaux de Vote'!E139-'Bureaux de Vote'!F139</f>
        <v>-8</v>
      </c>
    </row>
    <row r="140" spans="1:5" ht="12.75">
      <c r="A140" s="4" t="str">
        <f>'Bureaux de Vote'!A140</f>
        <v>Saint-Aignan-de-Grandlieu
Salle de l'Héronnière</v>
      </c>
      <c r="B140" s="2" t="str">
        <f>IF((MAX('Bureaux de Vote'!E140:J140)='Bureaux de Vote'!E140),'Bureaux de Vote'!$E$1,IF((MAX('Bureaux de Vote'!F140:J140)='Bureaux de Vote'!F140),'Bureaux de Vote'!$F$1,IF((MAX('Bureaux de Vote'!G140:J140)='Bureaux de Vote'!G140),'Bureaux de Vote'!$G$1,IF((MAX('Bureaux de Vote'!H140:J140)='Bureaux de Vote'!H140),'Bureaux de Vote'!$H$1,IF((MAX('Bureaux de Vote'!I140:J140)='Bureaux de Vote'!I140),'Bureaux de Vote'!$I$1,'Bureaux de Vote'!$J$1)))))</f>
        <v>Hollande</v>
      </c>
      <c r="C140" s="2">
        <f>RANK('Bureaux de Vote'!E140,'Bureaux de Vote'!E140:J140)</f>
        <v>2</v>
      </c>
      <c r="D140" s="7">
        <f>'Bureaux de Vote'!E140/'Bureaux de Vote'!D140</f>
        <v>0.31950207468879666</v>
      </c>
      <c r="E140" s="11">
        <f>'Bureaux de Vote'!E140-'Bureaux de Vote'!F140</f>
        <v>-14</v>
      </c>
    </row>
    <row r="141" spans="1:5" ht="12.75">
      <c r="A141" s="4" t="str">
        <f>'Bureaux de Vote'!A141</f>
        <v>Saint-André-des-Eaux
Salle Polyvalente</v>
      </c>
      <c r="B141" s="2" t="str">
        <f>IF((MAX('Bureaux de Vote'!E141:J141)='Bureaux de Vote'!E141),'Bureaux de Vote'!$E$1,IF((MAX('Bureaux de Vote'!F141:J141)='Bureaux de Vote'!F141),'Bureaux de Vote'!$F$1,IF((MAX('Bureaux de Vote'!G141:J141)='Bureaux de Vote'!G141),'Bureaux de Vote'!$G$1,IF((MAX('Bureaux de Vote'!H141:J141)='Bureaux de Vote'!H141),'Bureaux de Vote'!$H$1,IF((MAX('Bureaux de Vote'!I141:J141)='Bureaux de Vote'!I141),'Bureaux de Vote'!$I$1,'Bureaux de Vote'!$J$1)))))</f>
        <v>Aubry</v>
      </c>
      <c r="C141" s="2">
        <f>RANK('Bureaux de Vote'!E141,'Bureaux de Vote'!E141:J141)</f>
        <v>1</v>
      </c>
      <c r="D141" s="7">
        <f>'Bureaux de Vote'!E141/'Bureaux de Vote'!D141</f>
        <v>0.3619631901840491</v>
      </c>
      <c r="E141" s="11">
        <f>'Bureaux de Vote'!E141-'Bureaux de Vote'!F141</f>
        <v>12</v>
      </c>
    </row>
    <row r="142" spans="1:5" ht="12.75">
      <c r="A142" s="4" t="str">
        <f>'Bureaux de Vote'!A142</f>
        <v>Saint-Brévin-les-Pins
Salle Maillet</v>
      </c>
      <c r="B142" s="2" t="str">
        <f>IF((MAX('Bureaux de Vote'!E142:J142)='Bureaux de Vote'!E142),'Bureaux de Vote'!$E$1,IF((MAX('Bureaux de Vote'!F142:J142)='Bureaux de Vote'!F142),'Bureaux de Vote'!$F$1,IF((MAX('Bureaux de Vote'!G142:J142)='Bureaux de Vote'!G142),'Bureaux de Vote'!$G$1,IF((MAX('Bureaux de Vote'!H142:J142)='Bureaux de Vote'!H142),'Bureaux de Vote'!$H$1,IF((MAX('Bureaux de Vote'!I142:J142)='Bureaux de Vote'!I142),'Bureaux de Vote'!$I$1,'Bureaux de Vote'!$J$1)))))</f>
        <v>Hollande</v>
      </c>
      <c r="C142" s="2">
        <f>RANK('Bureaux de Vote'!E142,'Bureaux de Vote'!E142:J142)</f>
        <v>2</v>
      </c>
      <c r="D142" s="7">
        <f>'Bureaux de Vote'!E142/'Bureaux de Vote'!D142</f>
        <v>0.2765647743813683</v>
      </c>
      <c r="E142" s="11">
        <f>'Bureaux de Vote'!E142-'Bureaux de Vote'!F142</f>
        <v>-116</v>
      </c>
    </row>
    <row r="143" spans="1:5" ht="12.75">
      <c r="A143" s="4" t="str">
        <f>'Bureaux de Vote'!A143</f>
        <v>Saint-Étienne-de-Montluc
Salle n°2 du Manoir</v>
      </c>
      <c r="B143" s="2" t="str">
        <f>IF((MAX('Bureaux de Vote'!E143:J143)='Bureaux de Vote'!E143),'Bureaux de Vote'!$E$1,IF((MAX('Bureaux de Vote'!F143:J143)='Bureaux de Vote'!F143),'Bureaux de Vote'!$F$1,IF((MAX('Bureaux de Vote'!G143:J143)='Bureaux de Vote'!G143),'Bureaux de Vote'!$G$1,IF((MAX('Bureaux de Vote'!H143:J143)='Bureaux de Vote'!H143),'Bureaux de Vote'!$H$1,IF((MAX('Bureaux de Vote'!I143:J143)='Bureaux de Vote'!I143),'Bureaux de Vote'!$I$1,'Bureaux de Vote'!$J$1)))))</f>
        <v>Hollande</v>
      </c>
      <c r="C143" s="2">
        <f>RANK('Bureaux de Vote'!E143,'Bureaux de Vote'!E143:J143)</f>
        <v>2</v>
      </c>
      <c r="D143" s="7">
        <f>'Bureaux de Vote'!E143/'Bureaux de Vote'!D143</f>
        <v>0.30760749724366043</v>
      </c>
      <c r="E143" s="11">
        <f>'Bureaux de Vote'!E143-'Bureaux de Vote'!F143</f>
        <v>-77</v>
      </c>
    </row>
    <row r="144" spans="1:5" ht="12.75">
      <c r="A144" s="4" t="str">
        <f>'Bureaux de Vote'!A144</f>
        <v>Saint-Géréon
Salle Arc-en-ciel</v>
      </c>
      <c r="B144" s="2" t="str">
        <f>IF((MAX('Bureaux de Vote'!E144:J144)='Bureaux de Vote'!E144),'Bureaux de Vote'!$E$1,IF((MAX('Bureaux de Vote'!F144:J144)='Bureaux de Vote'!F144),'Bureaux de Vote'!$F$1,IF((MAX('Bureaux de Vote'!G144:J144)='Bureaux de Vote'!G144),'Bureaux de Vote'!$G$1,IF((MAX('Bureaux de Vote'!H144:J144)='Bureaux de Vote'!H144),'Bureaux de Vote'!$H$1,IF((MAX('Bureaux de Vote'!I144:J144)='Bureaux de Vote'!I144),'Bureaux de Vote'!$I$1,'Bureaux de Vote'!$J$1)))))</f>
        <v>Hollande</v>
      </c>
      <c r="C144" s="2">
        <f>RANK('Bureaux de Vote'!E144,'Bureaux de Vote'!E144:J144)</f>
        <v>2</v>
      </c>
      <c r="D144" s="7">
        <f>'Bureaux de Vote'!E144/'Bureaux de Vote'!D144</f>
        <v>0.3496143958868895</v>
      </c>
      <c r="E144" s="11">
        <f>'Bureaux de Vote'!E144-'Bureaux de Vote'!F144</f>
        <v>-27</v>
      </c>
    </row>
    <row r="145" spans="1:5" ht="12.75">
      <c r="A145" s="4" t="str">
        <f>'Bureaux de Vote'!A145</f>
        <v>Saint-Herblain
Hôtel de Ville n°1</v>
      </c>
      <c r="B145" s="2" t="str">
        <f>IF((MAX('Bureaux de Vote'!E145:J145)='Bureaux de Vote'!E145),'Bureaux de Vote'!$E$1,IF((MAX('Bureaux de Vote'!F145:J145)='Bureaux de Vote'!F145),'Bureaux de Vote'!$F$1,IF((MAX('Bureaux de Vote'!G145:J145)='Bureaux de Vote'!G145),'Bureaux de Vote'!$G$1,IF((MAX('Bureaux de Vote'!H145:J145)='Bureaux de Vote'!H145),'Bureaux de Vote'!$H$1,IF((MAX('Bureaux de Vote'!I145:J145)='Bureaux de Vote'!I145),'Bureaux de Vote'!$I$1,'Bureaux de Vote'!$J$1)))))</f>
        <v>Hollande</v>
      </c>
      <c r="C145" s="2">
        <f>RANK('Bureaux de Vote'!E145,'Bureaux de Vote'!E145:J145)</f>
        <v>2</v>
      </c>
      <c r="D145" s="7">
        <f>'Bureaux de Vote'!E145/'Bureaux de Vote'!D145</f>
        <v>0.2846153846153846</v>
      </c>
      <c r="E145" s="11">
        <f>'Bureaux de Vote'!E145-'Bureaux de Vote'!F145</f>
        <v>-62</v>
      </c>
    </row>
    <row r="146" spans="1:5" ht="12.75">
      <c r="A146" s="4" t="str">
        <f>'Bureaux de Vote'!A146</f>
        <v>Saint-Herblain
Hôtel de Ville n°2</v>
      </c>
      <c r="B146" s="2" t="str">
        <f>IF((MAX('Bureaux de Vote'!E146:J146)='Bureaux de Vote'!E146),'Bureaux de Vote'!$E$1,IF((MAX('Bureaux de Vote'!F146:J146)='Bureaux de Vote'!F146),'Bureaux de Vote'!$F$1,IF((MAX('Bureaux de Vote'!G146:J146)='Bureaux de Vote'!G146),'Bureaux de Vote'!$G$1,IF((MAX('Bureaux de Vote'!H146:J146)='Bureaux de Vote'!H146),'Bureaux de Vote'!$H$1,IF((MAX('Bureaux de Vote'!I146:J146)='Bureaux de Vote'!I146),'Bureaux de Vote'!$I$1,'Bureaux de Vote'!$J$1)))))</f>
        <v>Hollande</v>
      </c>
      <c r="C146" s="2">
        <f>RANK('Bureaux de Vote'!E146,'Bureaux de Vote'!E146:J146)</f>
        <v>2</v>
      </c>
      <c r="D146" s="7">
        <f>'Bureaux de Vote'!E146/'Bureaux de Vote'!D146</f>
        <v>0.29411764705882354</v>
      </c>
      <c r="E146" s="11">
        <f>'Bureaux de Vote'!E146-'Bureaux de Vote'!F146</f>
        <v>-61</v>
      </c>
    </row>
    <row r="147" spans="1:5" ht="12.75">
      <c r="A147" s="4" t="str">
        <f>'Bureaux de Vote'!A147</f>
        <v>Saint-Herblain
Hôtel de Ville n°3</v>
      </c>
      <c r="B147" s="2" t="str">
        <f>IF((MAX('Bureaux de Vote'!E147:J147)='Bureaux de Vote'!E147),'Bureaux de Vote'!$E$1,IF((MAX('Bureaux de Vote'!F147:J147)='Bureaux de Vote'!F147),'Bureaux de Vote'!$F$1,IF((MAX('Bureaux de Vote'!G147:J147)='Bureaux de Vote'!G147),'Bureaux de Vote'!$G$1,IF((MAX('Bureaux de Vote'!H147:J147)='Bureaux de Vote'!H147),'Bureaux de Vote'!$H$1,IF((MAX('Bureaux de Vote'!I147:J147)='Bureaux de Vote'!I147),'Bureaux de Vote'!$I$1,'Bureaux de Vote'!$J$1)))))</f>
        <v>Hollande</v>
      </c>
      <c r="C147" s="2">
        <f>RANK('Bureaux de Vote'!E147,'Bureaux de Vote'!E147:J147)</f>
        <v>2</v>
      </c>
      <c r="D147" s="7">
        <f>'Bureaux de Vote'!E147/'Bureaux de Vote'!D147</f>
        <v>0.3509933774834437</v>
      </c>
      <c r="E147" s="11">
        <f>'Bureaux de Vote'!E147-'Bureaux de Vote'!F147</f>
        <v>-18</v>
      </c>
    </row>
    <row r="148" spans="1:5" ht="12.75">
      <c r="A148" s="4" t="str">
        <f>'Bureaux de Vote'!A148</f>
        <v>Saint-Herblain
Ecole Soleil Levant n°1</v>
      </c>
      <c r="B148" s="2" t="str">
        <f>IF((MAX('Bureaux de Vote'!E148:J148)='Bureaux de Vote'!E148),'Bureaux de Vote'!$E$1,IF((MAX('Bureaux de Vote'!F148:J148)='Bureaux de Vote'!F148),'Bureaux de Vote'!$F$1,IF((MAX('Bureaux de Vote'!G148:J148)='Bureaux de Vote'!G148),'Bureaux de Vote'!$G$1,IF((MAX('Bureaux de Vote'!H148:J148)='Bureaux de Vote'!H148),'Bureaux de Vote'!$H$1,IF((MAX('Bureaux de Vote'!I148:J148)='Bureaux de Vote'!I148),'Bureaux de Vote'!$I$1,'Bureaux de Vote'!$J$1)))))</f>
        <v>Hollande</v>
      </c>
      <c r="C148" s="2">
        <f>RANK('Bureaux de Vote'!E148,'Bureaux de Vote'!E148:J148)</f>
        <v>2</v>
      </c>
      <c r="D148" s="7">
        <f>'Bureaux de Vote'!E148/'Bureaux de Vote'!D148</f>
        <v>0.29292929292929293</v>
      </c>
      <c r="E148" s="11">
        <f>'Bureaux de Vote'!E148-'Bureaux de Vote'!F148</f>
        <v>-69</v>
      </c>
    </row>
    <row r="149" spans="1:5" ht="12.75">
      <c r="A149" s="4" t="str">
        <f>'Bureaux de Vote'!A149</f>
        <v>Saint-Herblain
Ecole Soleil Levant n°2</v>
      </c>
      <c r="B149" s="2" t="str">
        <f>IF((MAX('Bureaux de Vote'!E149:J149)='Bureaux de Vote'!E149),'Bureaux de Vote'!$E$1,IF((MAX('Bureaux de Vote'!F149:J149)='Bureaux de Vote'!F149),'Bureaux de Vote'!$F$1,IF((MAX('Bureaux de Vote'!G149:J149)='Bureaux de Vote'!G149),'Bureaux de Vote'!$G$1,IF((MAX('Bureaux de Vote'!H149:J149)='Bureaux de Vote'!H149),'Bureaux de Vote'!$H$1,IF((MAX('Bureaux de Vote'!I149:J149)='Bureaux de Vote'!I149),'Bureaux de Vote'!$I$1,'Bureaux de Vote'!$J$1)))))</f>
        <v>Hollande</v>
      </c>
      <c r="C149" s="2">
        <f>RANK('Bureaux de Vote'!E149,'Bureaux de Vote'!E149:J149)</f>
        <v>2</v>
      </c>
      <c r="D149" s="7">
        <f>'Bureaux de Vote'!E149/'Bureaux de Vote'!D149</f>
        <v>0.29377431906614787</v>
      </c>
      <c r="E149" s="11">
        <f>'Bureaux de Vote'!E149-'Bureaux de Vote'!F149</f>
        <v>-77</v>
      </c>
    </row>
    <row r="150" spans="1:5" ht="12.75">
      <c r="A150" s="4" t="str">
        <f>'Bureaux de Vote'!A150</f>
        <v>Saint-Herblain
École Joli Mai n°1</v>
      </c>
      <c r="B150" s="2" t="str">
        <f>IF((MAX('Bureaux de Vote'!E152:J152)='Bureaux de Vote'!E152),'Bureaux de Vote'!$E$1,IF((MAX('Bureaux de Vote'!F152:J152)='Bureaux de Vote'!F152),'Bureaux de Vote'!$F$1,IF((MAX('Bureaux de Vote'!G152:J152)='Bureaux de Vote'!G152),'Bureaux de Vote'!$G$1,IF((MAX('Bureaux de Vote'!H152:J152)='Bureaux de Vote'!H152),'Bureaux de Vote'!$H$1,IF((MAX('Bureaux de Vote'!I152:J152)='Bureaux de Vote'!I152),'Bureaux de Vote'!$I$1,'Bureaux de Vote'!$J$1)))))</f>
        <v>Hollande</v>
      </c>
      <c r="C150" s="2">
        <f>RANK('Bureaux de Vote'!E152,'Bureaux de Vote'!E152:J152)</f>
        <v>2</v>
      </c>
      <c r="D150" s="7">
        <f>'Bureaux de Vote'!E152/'Bureaux de Vote'!D152</f>
        <v>0.35555555555555557</v>
      </c>
      <c r="E150" s="11">
        <f>'Bureaux de Vote'!E150-'Bureaux de Vote'!F150</f>
        <v>-60</v>
      </c>
    </row>
    <row r="151" spans="1:5" ht="12.75">
      <c r="A151" s="4" t="str">
        <f>'Bureaux de Vote'!A151</f>
        <v>Saint-Herblain
École Joli Mai n°2</v>
      </c>
      <c r="B151" s="2" t="str">
        <f>IF((MAX('Bureaux de Vote'!E151:J151)='Bureaux de Vote'!E151),'Bureaux de Vote'!$E$1,IF((MAX('Bureaux de Vote'!F151:J151)='Bureaux de Vote'!F151),'Bureaux de Vote'!$F$1,IF((MAX('Bureaux de Vote'!G151:J151)='Bureaux de Vote'!G151),'Bureaux de Vote'!$G$1,IF((MAX('Bureaux de Vote'!H151:J151)='Bureaux de Vote'!H151),'Bureaux de Vote'!$H$1,IF((MAX('Bureaux de Vote'!I151:J151)='Bureaux de Vote'!I151),'Bureaux de Vote'!$I$1,'Bureaux de Vote'!$J$1)))))</f>
        <v>Hollande</v>
      </c>
      <c r="C151" s="2">
        <f>RANK('Bureaux de Vote'!E151,'Bureaux de Vote'!E151:J151)</f>
        <v>2</v>
      </c>
      <c r="D151" s="7">
        <f>'Bureaux de Vote'!E151/'Bureaux de Vote'!D151</f>
        <v>0.34234234234234234</v>
      </c>
      <c r="E151" s="11">
        <f>'Bureaux de Vote'!E151-'Bureaux de Vote'!F151</f>
        <v>-17</v>
      </c>
    </row>
    <row r="152" spans="1:5" ht="12.75">
      <c r="A152" s="4" t="str">
        <f>'Bureaux de Vote'!A152</f>
        <v>Saint-Herblain
École Joli Mai n°3</v>
      </c>
      <c r="B152" s="2" t="e">
        <f>IF((MAX('Bureaux de Vote'!#REF!)='Bureaux de Vote'!#REF!),'Bureaux de Vote'!$E$1,IF((MAX('Bureaux de Vote'!#REF!)='Bureaux de Vote'!#REF!),'Bureaux de Vote'!$F$1,IF((MAX('Bureaux de Vote'!#REF!)='Bureaux de Vote'!#REF!),'Bureaux de Vote'!$G$1,IF((MAX('Bureaux de Vote'!#REF!)='Bureaux de Vote'!#REF!),'Bureaux de Vote'!$H$1,IF((MAX('Bureaux de Vote'!#REF!)='Bureaux de Vote'!#REF!),'Bureaux de Vote'!$I$1,'Bureaux de Vote'!$J$1)))))</f>
        <v>#REF!</v>
      </c>
      <c r="C152" s="2" t="e">
        <f>RANK('Bureaux de Vote'!#REF!,'Bureaux de Vote'!#REF!)</f>
        <v>#REF!</v>
      </c>
      <c r="D152" s="7" t="e">
        <f>'Bureaux de Vote'!#REF!/'Bureaux de Vote'!#REF!</f>
        <v>#REF!</v>
      </c>
      <c r="E152" s="11">
        <f>'Bureaux de Vote'!E152-'Bureaux de Vote'!F152</f>
        <v>-23</v>
      </c>
    </row>
    <row r="153" spans="1:5" ht="12.75">
      <c r="A153" s="4" t="str">
        <f>'Bureaux de Vote'!A153</f>
        <v>Saint-Herblain
École Rabotière n°1</v>
      </c>
      <c r="B153" s="2" t="str">
        <f>IF((MAX('Bureaux de Vote'!E153:J153)='Bureaux de Vote'!E153),'Bureaux de Vote'!$E$1,IF((MAX('Bureaux de Vote'!F153:J153)='Bureaux de Vote'!F153),'Bureaux de Vote'!$F$1,IF((MAX('Bureaux de Vote'!G153:J153)='Bureaux de Vote'!G153),'Bureaux de Vote'!$G$1,IF((MAX('Bureaux de Vote'!H153:J153)='Bureaux de Vote'!H153),'Bureaux de Vote'!$H$1,IF((MAX('Bureaux de Vote'!I153:J153)='Bureaux de Vote'!I153),'Bureaux de Vote'!$I$1,'Bureaux de Vote'!$J$1)))))</f>
        <v>Hollande</v>
      </c>
      <c r="C153" s="2">
        <f>RANK('Bureaux de Vote'!E153,'Bureaux de Vote'!E153:J153)</f>
        <v>2</v>
      </c>
      <c r="D153" s="7">
        <f>'Bureaux de Vote'!E153/'Bureaux de Vote'!D153</f>
        <v>0.32124352331606215</v>
      </c>
      <c r="E153" s="11">
        <f>'Bureaux de Vote'!E153-'Bureaux de Vote'!F153</f>
        <v>-12</v>
      </c>
    </row>
    <row r="154" spans="1:5" ht="12.75">
      <c r="A154" s="4" t="str">
        <f>'Bureaux de Vote'!A154</f>
        <v>Saint-Herblain
École Rabotière n°2</v>
      </c>
      <c r="B154" s="2" t="str">
        <f>IF((MAX('Bureaux de Vote'!E154:J154)='Bureaux de Vote'!E154),'Bureaux de Vote'!$E$1,IF((MAX('Bureaux de Vote'!F154:J154)='Bureaux de Vote'!F154),'Bureaux de Vote'!$F$1,IF((MAX('Bureaux de Vote'!G154:J154)='Bureaux de Vote'!G154),'Bureaux de Vote'!$G$1,IF((MAX('Bureaux de Vote'!H154:J154)='Bureaux de Vote'!H154),'Bureaux de Vote'!$H$1,IF((MAX('Bureaux de Vote'!I154:J154)='Bureaux de Vote'!I154),'Bureaux de Vote'!$I$1,'Bureaux de Vote'!$J$1)))))</f>
        <v>Hollande</v>
      </c>
      <c r="C154" s="2">
        <f>RANK('Bureaux de Vote'!E154,'Bureaux de Vote'!E154:J154)</f>
        <v>2</v>
      </c>
      <c r="D154" s="7">
        <f>'Bureaux de Vote'!E154/'Bureaux de Vote'!D154</f>
        <v>0.27319587628865977</v>
      </c>
      <c r="E154" s="11">
        <f>'Bureaux de Vote'!E154-'Bureaux de Vote'!F154</f>
        <v>-37</v>
      </c>
    </row>
    <row r="155" spans="1:5" ht="12.75">
      <c r="A155" s="4" t="str">
        <f>'Bureaux de Vote'!A155</f>
        <v>Saint-Herblon
Hôtel de ville</v>
      </c>
      <c r="B155" s="2" t="str">
        <f>IF((MAX('Bureaux de Vote'!E155:J155)='Bureaux de Vote'!E155),'Bureaux de Vote'!$E$1,IF((MAX('Bureaux de Vote'!F155:J155)='Bureaux de Vote'!F155),'Bureaux de Vote'!$F$1,IF((MAX('Bureaux de Vote'!G155:J155)='Bureaux de Vote'!G155),'Bureaux de Vote'!$G$1,IF((MAX('Bureaux de Vote'!H155:J155)='Bureaux de Vote'!H155),'Bureaux de Vote'!$H$1,IF((MAX('Bureaux de Vote'!I155:J155)='Bureaux de Vote'!I155),'Bureaux de Vote'!$I$1,'Bureaux de Vote'!$J$1)))))</f>
        <v>Hollande</v>
      </c>
      <c r="C155" s="2">
        <f>RANK('Bureaux de Vote'!E155,'Bureaux de Vote'!E155:J155)</f>
        <v>2</v>
      </c>
      <c r="D155" s="7">
        <f>'Bureaux de Vote'!E155/'Bureaux de Vote'!D155</f>
        <v>0.29347826086956524</v>
      </c>
      <c r="E155" s="11">
        <f>'Bureaux de Vote'!E155-'Bureaux de Vote'!F155</f>
        <v>-30</v>
      </c>
    </row>
    <row r="156" spans="1:5" ht="12.75">
      <c r="A156" s="4" t="str">
        <f>'Bureaux de Vote'!A156</f>
        <v>Saint-Jean-de-Boiseau
Hôtel de Ville</v>
      </c>
      <c r="B156" s="2" t="str">
        <f>IF((MAX('Bureaux de Vote'!E156:J156)='Bureaux de Vote'!E156),'Bureaux de Vote'!$E$1,IF((MAX('Bureaux de Vote'!F156:J156)='Bureaux de Vote'!F156),'Bureaux de Vote'!$F$1,IF((MAX('Bureaux de Vote'!G156:J156)='Bureaux de Vote'!G156),'Bureaux de Vote'!$G$1,IF((MAX('Bureaux de Vote'!H156:J156)='Bureaux de Vote'!H156),'Bureaux de Vote'!$H$1,IF((MAX('Bureaux de Vote'!I156:J156)='Bureaux de Vote'!I156),'Bureaux de Vote'!$I$1,'Bureaux de Vote'!$J$1)))))</f>
        <v>Aubry</v>
      </c>
      <c r="C156" s="2" t="e">
        <f>RANK('Bureaux de Vote'!E156,'Bureaux de Vote'!E156:J156)</f>
        <v>#N/A</v>
      </c>
      <c r="D156" s="7" t="e">
        <f>'Bureaux de Vote'!E156/'Bureaux de Vote'!D156</f>
        <v>#DIV/0!</v>
      </c>
      <c r="E156" s="11">
        <f>'Bureaux de Vote'!E156-'Bureaux de Vote'!F156</f>
        <v>0</v>
      </c>
    </row>
    <row r="157" spans="1:5" ht="12.75">
      <c r="A157" s="4" t="str">
        <f>'Bureaux de Vote'!A157</f>
        <v>Saint-Joachim
Salle des associations</v>
      </c>
      <c r="B157" s="2" t="str">
        <f>IF((MAX('Bureaux de Vote'!E157:J157)='Bureaux de Vote'!E157),'Bureaux de Vote'!$E$1,IF((MAX('Bureaux de Vote'!F157:J157)='Bureaux de Vote'!F157),'Bureaux de Vote'!$F$1,IF((MAX('Bureaux de Vote'!G157:J157)='Bureaux de Vote'!G157),'Bureaux de Vote'!$G$1,IF((MAX('Bureaux de Vote'!H157:J157)='Bureaux de Vote'!H157),'Bureaux de Vote'!$H$1,IF((MAX('Bureaux de Vote'!I157:J157)='Bureaux de Vote'!I157),'Bureaux de Vote'!$I$1,'Bureaux de Vote'!$J$1)))))</f>
        <v>Aubry</v>
      </c>
      <c r="C157" s="2" t="e">
        <f>RANK('Bureaux de Vote'!E157,'Bureaux de Vote'!E157:J157)</f>
        <v>#N/A</v>
      </c>
      <c r="D157" s="7" t="e">
        <f>'Bureaux de Vote'!E157/'Bureaux de Vote'!D157</f>
        <v>#DIV/0!</v>
      </c>
      <c r="E157" s="11">
        <f>'Bureaux de Vote'!E157-'Bureaux de Vote'!F157</f>
        <v>0</v>
      </c>
    </row>
    <row r="158" spans="1:5" ht="12.75">
      <c r="A158" s="4" t="str">
        <f>'Bureaux de Vote'!A158</f>
        <v>Saint-Julien-de-Concelles
Salle Saunier</v>
      </c>
      <c r="B158" s="2" t="str">
        <f>IF((MAX('Bureaux de Vote'!E158:J158)='Bureaux de Vote'!E158),'Bureaux de Vote'!$E$1,IF((MAX('Bureaux de Vote'!F158:J158)='Bureaux de Vote'!F158),'Bureaux de Vote'!$F$1,IF((MAX('Bureaux de Vote'!G158:J158)='Bureaux de Vote'!G158),'Bureaux de Vote'!$G$1,IF((MAX('Bureaux de Vote'!H158:J158)='Bureaux de Vote'!H158),'Bureaux de Vote'!$H$1,IF((MAX('Bureaux de Vote'!I158:J158)='Bureaux de Vote'!I158),'Bureaux de Vote'!$I$1,'Bureaux de Vote'!$J$1)))))</f>
        <v>Hollande</v>
      </c>
      <c r="C158" s="2">
        <f>RANK('Bureaux de Vote'!E158,'Bureaux de Vote'!E158:J158)</f>
        <v>2</v>
      </c>
      <c r="D158" s="7">
        <f>'Bureaux de Vote'!E158/'Bureaux de Vote'!D158</f>
        <v>0.32186732186732187</v>
      </c>
      <c r="E158" s="11">
        <f>'Bureaux de Vote'!E158-'Bureaux de Vote'!F158</f>
        <v>-17</v>
      </c>
    </row>
    <row r="159" spans="1:5" ht="12.75">
      <c r="A159" s="4" t="str">
        <f>'Bureaux de Vote'!A159</f>
        <v>Saint-Lyphard
Maison Félix</v>
      </c>
      <c r="B159" s="2" t="str">
        <f>IF((MAX('Bureaux de Vote'!E159:J159)='Bureaux de Vote'!E159),'Bureaux de Vote'!$E$1,IF((MAX('Bureaux de Vote'!F159:J159)='Bureaux de Vote'!F159),'Bureaux de Vote'!$F$1,IF((MAX('Bureaux de Vote'!G159:J159)='Bureaux de Vote'!G159),'Bureaux de Vote'!$G$1,IF((MAX('Bureaux de Vote'!H159:J159)='Bureaux de Vote'!H159),'Bureaux de Vote'!$H$1,IF((MAX('Bureaux de Vote'!I159:J159)='Bureaux de Vote'!I159),'Bureaux de Vote'!$I$1,'Bureaux de Vote'!$J$1)))))</f>
        <v>Hollande</v>
      </c>
      <c r="C159" s="2">
        <f>RANK('Bureaux de Vote'!E159,'Bureaux de Vote'!E159:J159)</f>
        <v>2</v>
      </c>
      <c r="D159" s="7">
        <f>'Bureaux de Vote'!E159/'Bureaux de Vote'!D159</f>
        <v>0.30677290836653387</v>
      </c>
      <c r="E159" s="11">
        <f>'Bureaux de Vote'!E159-'Bureaux de Vote'!F159</f>
        <v>-19</v>
      </c>
    </row>
    <row r="160" spans="1:5" ht="12.75">
      <c r="A160" s="4" t="str">
        <f>'Bureaux de Vote'!A160</f>
        <v>Saint-Malo-de-Guersac
Salle des Fêtes</v>
      </c>
      <c r="B160" s="2" t="str">
        <f>IF((MAX('Bureaux de Vote'!E160:J160)='Bureaux de Vote'!E160),'Bureaux de Vote'!$E$1,IF((MAX('Bureaux de Vote'!F160:J160)='Bureaux de Vote'!F160),'Bureaux de Vote'!$F$1,IF((MAX('Bureaux de Vote'!G160:J160)='Bureaux de Vote'!G160),'Bureaux de Vote'!$G$1,IF((MAX('Bureaux de Vote'!H160:J160)='Bureaux de Vote'!H160),'Bureaux de Vote'!$H$1,IF((MAX('Bureaux de Vote'!I160:J160)='Bureaux de Vote'!I160),'Bureaux de Vote'!$I$1,'Bureaux de Vote'!$J$1)))))</f>
        <v>Aubry</v>
      </c>
      <c r="C160" s="2">
        <f>RANK('Bureaux de Vote'!E160,'Bureaux de Vote'!E160:J160)</f>
        <v>1</v>
      </c>
      <c r="D160" s="7">
        <f>'Bureaux de Vote'!E160/'Bureaux de Vote'!D160</f>
        <v>0.4083333333333333</v>
      </c>
      <c r="E160" s="11">
        <f>'Bureaux de Vote'!E160-'Bureaux de Vote'!F160</f>
        <v>8</v>
      </c>
    </row>
    <row r="161" spans="1:5" ht="12.75">
      <c r="A161" s="4" t="str">
        <f>'Bureaux de Vote'!A161</f>
        <v>Saint-Mars-du-Désert
Salle Cadaran</v>
      </c>
      <c r="B161" s="2" t="str">
        <f>IF((MAX('Bureaux de Vote'!E161:J161)='Bureaux de Vote'!E161),'Bureaux de Vote'!$E$1,IF((MAX('Bureaux de Vote'!F161:J161)='Bureaux de Vote'!F161),'Bureaux de Vote'!$F$1,IF((MAX('Bureaux de Vote'!G161:J161)='Bureaux de Vote'!G161),'Bureaux de Vote'!$G$1,IF((MAX('Bureaux de Vote'!H161:J161)='Bureaux de Vote'!H161),'Bureaux de Vote'!$H$1,IF((MAX('Bureaux de Vote'!I161:J161)='Bureaux de Vote'!I161),'Bureaux de Vote'!$I$1,'Bureaux de Vote'!$J$1)))))</f>
        <v>Hollande</v>
      </c>
      <c r="C161" s="2">
        <f>RANK('Bureaux de Vote'!E161,'Bureaux de Vote'!E161:J161)</f>
        <v>2</v>
      </c>
      <c r="D161" s="7">
        <f>'Bureaux de Vote'!E161/'Bureaux de Vote'!D161</f>
        <v>0.2907801418439716</v>
      </c>
      <c r="E161" s="11">
        <f>'Bureaux de Vote'!E161-'Bureaux de Vote'!F161</f>
        <v>-36</v>
      </c>
    </row>
    <row r="162" spans="1:5" ht="12.75">
      <c r="A162" s="4" t="str">
        <f>'Bureaux de Vote'!A162</f>
        <v>Saint-Michel-Chef-Chef
Salle de Jade à Tharon</v>
      </c>
      <c r="B162" s="2" t="str">
        <f>IF((MAX('Bureaux de Vote'!E162:J162)='Bureaux de Vote'!E162),'Bureaux de Vote'!$E$1,IF((MAX('Bureaux de Vote'!F162:J162)='Bureaux de Vote'!F162),'Bureaux de Vote'!$F$1,IF((MAX('Bureaux de Vote'!G162:J162)='Bureaux de Vote'!G162),'Bureaux de Vote'!$G$1,IF((MAX('Bureaux de Vote'!H162:J162)='Bureaux de Vote'!H162),'Bureaux de Vote'!$H$1,IF((MAX('Bureaux de Vote'!I162:J162)='Bureaux de Vote'!I162),'Bureaux de Vote'!$I$1,'Bureaux de Vote'!$J$1)))))</f>
        <v>Hollande</v>
      </c>
      <c r="C162" s="2">
        <f>RANK('Bureaux de Vote'!E162,'Bureaux de Vote'!E162:J162)</f>
        <v>2</v>
      </c>
      <c r="D162" s="7">
        <f>'Bureaux de Vote'!E162/'Bureaux de Vote'!D162</f>
        <v>0.3051181102362205</v>
      </c>
      <c r="E162" s="11">
        <f>'Bureaux de Vote'!E162-'Bureaux de Vote'!F162</f>
        <v>-53</v>
      </c>
    </row>
    <row r="163" spans="1:5" ht="12.75">
      <c r="A163" s="4" t="str">
        <f>'Bureaux de Vote'!A163</f>
        <v>Saint-Nazaire
École Carnot n°1</v>
      </c>
      <c r="B163" s="2" t="str">
        <f>IF((MAX('Bureaux de Vote'!E163:J163)='Bureaux de Vote'!E163),'Bureaux de Vote'!$E$1,IF((MAX('Bureaux de Vote'!F163:J163)='Bureaux de Vote'!F163),'Bureaux de Vote'!$F$1,IF((MAX('Bureaux de Vote'!G163:J163)='Bureaux de Vote'!G163),'Bureaux de Vote'!$G$1,IF((MAX('Bureaux de Vote'!H163:J163)='Bureaux de Vote'!H163),'Bureaux de Vote'!$H$1,IF((MAX('Bureaux de Vote'!I163:J163)='Bureaux de Vote'!I163),'Bureaux de Vote'!$I$1,'Bureaux de Vote'!$J$1)))))</f>
        <v>Hollande</v>
      </c>
      <c r="C163" s="2">
        <f>RANK('Bureaux de Vote'!E163,'Bureaux de Vote'!E163:J163)</f>
        <v>2</v>
      </c>
      <c r="D163" s="7">
        <f>'Bureaux de Vote'!E163/'Bureaux de Vote'!D163</f>
        <v>0.27718832891246686</v>
      </c>
      <c r="E163" s="11">
        <f>'Bureaux de Vote'!E163-'Bureaux de Vote'!F163</f>
        <v>-91</v>
      </c>
    </row>
    <row r="164" spans="1:5" ht="12.75">
      <c r="A164" s="4" t="str">
        <f>'Bureaux de Vote'!A164</f>
        <v>Saint-Nazaire
École Carnot n°2</v>
      </c>
      <c r="B164" s="2" t="str">
        <f>IF((MAX('Bureaux de Vote'!E164:J164)='Bureaux de Vote'!E164),'Bureaux de Vote'!$E$1,IF((MAX('Bureaux de Vote'!F164:J164)='Bureaux de Vote'!F164),'Bureaux de Vote'!$F$1,IF((MAX('Bureaux de Vote'!G164:J164)='Bureaux de Vote'!G164),'Bureaux de Vote'!$G$1,IF((MAX('Bureaux de Vote'!H164:J164)='Bureaux de Vote'!H164),'Bureaux de Vote'!$H$1,IF((MAX('Bureaux de Vote'!I164:J164)='Bureaux de Vote'!I164),'Bureaux de Vote'!$I$1,'Bureaux de Vote'!$J$1)))))</f>
        <v>Aubry</v>
      </c>
      <c r="C164" s="2" t="e">
        <f>RANK('Bureaux de Vote'!E164,'Bureaux de Vote'!E164:J164)</f>
        <v>#N/A</v>
      </c>
      <c r="D164" s="7" t="e">
        <f>'Bureaux de Vote'!E164/'Bureaux de Vote'!D164</f>
        <v>#DIV/0!</v>
      </c>
      <c r="E164" s="11">
        <f>'Bureaux de Vote'!E164-'Bureaux de Vote'!F164</f>
        <v>0</v>
      </c>
    </row>
    <row r="165" spans="1:5" ht="12.75">
      <c r="A165" s="4" t="str">
        <f>'Bureaux de Vote'!A165</f>
        <v>Saint-Nazaire
École Jules Simon</v>
      </c>
      <c r="B165" s="2" t="str">
        <f>IF((MAX('Bureaux de Vote'!E165:J165)='Bureaux de Vote'!E165),'Bureaux de Vote'!$E$1,IF((MAX('Bureaux de Vote'!F165:J165)='Bureaux de Vote'!F165),'Bureaux de Vote'!$F$1,IF((MAX('Bureaux de Vote'!G165:J165)='Bureaux de Vote'!G165),'Bureaux de Vote'!$G$1,IF((MAX('Bureaux de Vote'!H165:J165)='Bureaux de Vote'!H165),'Bureaux de Vote'!$H$1,IF((MAX('Bureaux de Vote'!I165:J165)='Bureaux de Vote'!I165),'Bureaux de Vote'!$I$1,'Bureaux de Vote'!$J$1)))))</f>
        <v>Hollande</v>
      </c>
      <c r="C165" s="2">
        <f>RANK('Bureaux de Vote'!E165,'Bureaux de Vote'!E165:J165)</f>
        <v>2</v>
      </c>
      <c r="D165" s="7">
        <f>'Bureaux de Vote'!E165/'Bureaux de Vote'!D165</f>
        <v>0.29609929078014185</v>
      </c>
      <c r="E165" s="11">
        <f>'Bureaux de Vote'!E165-'Bureaux de Vote'!F165</f>
        <v>-107</v>
      </c>
    </row>
    <row r="166" spans="1:5" ht="12.75">
      <c r="A166" s="4" t="str">
        <f>'Bureaux de Vote'!A166</f>
        <v>Saint-Nazaire
École Jean Zay</v>
      </c>
      <c r="B166" s="2" t="str">
        <f>IF((MAX('Bureaux de Vote'!E166:J166)='Bureaux de Vote'!E166),'Bureaux de Vote'!$E$1,IF((MAX('Bureaux de Vote'!F166:J166)='Bureaux de Vote'!F166),'Bureaux de Vote'!$F$1,IF((MAX('Bureaux de Vote'!G166:J166)='Bureaux de Vote'!G166),'Bureaux de Vote'!$G$1,IF((MAX('Bureaux de Vote'!H166:J166)='Bureaux de Vote'!H166),'Bureaux de Vote'!$H$1,IF((MAX('Bureaux de Vote'!I166:J166)='Bureaux de Vote'!I166),'Bureaux de Vote'!$I$1,'Bureaux de Vote'!$J$1)))))</f>
        <v>Hollande</v>
      </c>
      <c r="C166" s="2">
        <f>RANK('Bureaux de Vote'!E166,'Bureaux de Vote'!E166:J166)</f>
        <v>2</v>
      </c>
      <c r="D166" s="7">
        <f>'Bureaux de Vote'!E166/'Bureaux de Vote'!D166</f>
        <v>0.30579710144927535</v>
      </c>
      <c r="E166" s="11">
        <f>'Bureaux de Vote'!E166-'Bureaux de Vote'!F166</f>
        <v>-90</v>
      </c>
    </row>
    <row r="167" spans="1:5" ht="12.75">
      <c r="A167" s="4" t="str">
        <f>'Bureaux de Vote'!A167</f>
        <v>Saint-Nazaire
École Herriot n°1</v>
      </c>
      <c r="B167" s="2" t="str">
        <f>IF((MAX('Bureaux de Vote'!E167:J167)='Bureaux de Vote'!E167),'Bureaux de Vote'!$E$1,IF((MAX('Bureaux de Vote'!F167:J167)='Bureaux de Vote'!F167),'Bureaux de Vote'!$F$1,IF((MAX('Bureaux de Vote'!G167:J167)='Bureaux de Vote'!G167),'Bureaux de Vote'!$G$1,IF((MAX('Bureaux de Vote'!H167:J167)='Bureaux de Vote'!H167),'Bureaux de Vote'!$H$1,IF((MAX('Bureaux de Vote'!I167:J167)='Bureaux de Vote'!I167),'Bureaux de Vote'!$I$1,'Bureaux de Vote'!$J$1)))))</f>
        <v>Hollande</v>
      </c>
      <c r="C167" s="2">
        <f>RANK('Bureaux de Vote'!E167,'Bureaux de Vote'!E167:J167)</f>
        <v>2</v>
      </c>
      <c r="D167" s="7">
        <f>'Bureaux de Vote'!E167/'Bureaux de Vote'!D167</f>
        <v>0.29362880886426596</v>
      </c>
      <c r="E167" s="11">
        <f>'Bureaux de Vote'!E167-'Bureaux de Vote'!F167</f>
        <v>-42</v>
      </c>
    </row>
    <row r="168" spans="1:5" ht="12.75">
      <c r="A168" s="4" t="str">
        <f>'Bureaux de Vote'!A168</f>
        <v>Saint-Nazaire
École Herriot n°2</v>
      </c>
      <c r="B168" s="2" t="str">
        <f>IF((MAX('Bureaux de Vote'!E168:J168)='Bureaux de Vote'!E168),'Bureaux de Vote'!$E$1,IF((MAX('Bureaux de Vote'!F168:J168)='Bureaux de Vote'!F168),'Bureaux de Vote'!$F$1,IF((MAX('Bureaux de Vote'!G168:J168)='Bureaux de Vote'!G168),'Bureaux de Vote'!$G$1,IF((MAX('Bureaux de Vote'!H168:J168)='Bureaux de Vote'!H168),'Bureaux de Vote'!$H$1,IF((MAX('Bureaux de Vote'!I168:J168)='Bureaux de Vote'!I168),'Bureaux de Vote'!$I$1,'Bureaux de Vote'!$J$1)))))</f>
        <v>Hollande</v>
      </c>
      <c r="C168" s="2">
        <f>RANK('Bureaux de Vote'!E168,'Bureaux de Vote'!E168:J168)</f>
        <v>2</v>
      </c>
      <c r="D168" s="7">
        <f>'Bureaux de Vote'!E168/'Bureaux de Vote'!D168</f>
        <v>0.29814814814814816</v>
      </c>
      <c r="E168" s="11">
        <f>'Bureaux de Vote'!E168-'Bureaux de Vote'!F168</f>
        <v>-50</v>
      </c>
    </row>
    <row r="169" spans="1:5" ht="12.75">
      <c r="A169" s="4" t="str">
        <f>'Bureaux de Vote'!A169</f>
        <v>Saint-Nazaire
École Lamartine n°1</v>
      </c>
      <c r="B169" s="2" t="str">
        <f>IF((MAX('Bureaux de Vote'!E169:J169)='Bureaux de Vote'!E169),'Bureaux de Vote'!$E$1,IF((MAX('Bureaux de Vote'!F169:J169)='Bureaux de Vote'!F169),'Bureaux de Vote'!$F$1,IF((MAX('Bureaux de Vote'!G169:J169)='Bureaux de Vote'!G169),'Bureaux de Vote'!$G$1,IF((MAX('Bureaux de Vote'!H169:J169)='Bureaux de Vote'!H169),'Bureaux de Vote'!$H$1,IF((MAX('Bureaux de Vote'!I169:J169)='Bureaux de Vote'!I169),'Bureaux de Vote'!$I$1,'Bureaux de Vote'!$J$1)))))</f>
        <v>Hollande</v>
      </c>
      <c r="C169" s="2">
        <f>RANK('Bureaux de Vote'!E169,'Bureaux de Vote'!E169:J169)</f>
        <v>2</v>
      </c>
      <c r="D169" s="7">
        <f>'Bureaux de Vote'!E169/'Bureaux de Vote'!D169</f>
        <v>0.32299270072992703</v>
      </c>
      <c r="E169" s="11">
        <f>'Bureaux de Vote'!E169-'Bureaux de Vote'!F169</f>
        <v>-51</v>
      </c>
    </row>
    <row r="170" spans="1:5" ht="12.75">
      <c r="A170" s="4" t="str">
        <f>'Bureaux de Vote'!A170</f>
        <v>Saint-Nazaire
École Lamartine n°2</v>
      </c>
      <c r="B170" s="2" t="str">
        <f>IF((MAX('Bureaux de Vote'!E170:J170)='Bureaux de Vote'!E170),'Bureaux de Vote'!$E$1,IF((MAX('Bureaux de Vote'!F170:J170)='Bureaux de Vote'!F170),'Bureaux de Vote'!$F$1,IF((MAX('Bureaux de Vote'!G170:J170)='Bureaux de Vote'!G170),'Bureaux de Vote'!$G$1,IF((MAX('Bureaux de Vote'!H170:J170)='Bureaux de Vote'!H170),'Bureaux de Vote'!$H$1,IF((MAX('Bureaux de Vote'!I170:J170)='Bureaux de Vote'!I170),'Bureaux de Vote'!$I$1,'Bureaux de Vote'!$J$1)))))</f>
        <v>Aubry</v>
      </c>
      <c r="C170" s="2" t="e">
        <f>RANK('Bureaux de Vote'!E170,'Bureaux de Vote'!E170:J170)</f>
        <v>#N/A</v>
      </c>
      <c r="D170" s="7" t="e">
        <f>'Bureaux de Vote'!E170/'Bureaux de Vote'!D170</f>
        <v>#DIV/0!</v>
      </c>
      <c r="E170" s="11">
        <f>'Bureaux de Vote'!E170-'Bureaux de Vote'!F170</f>
        <v>0</v>
      </c>
    </row>
    <row r="171" spans="1:5" ht="12.75">
      <c r="A171" s="4" t="str">
        <f>'Bureaux de Vote'!A171</f>
        <v>Saint-Nazaire
École Paul Bert</v>
      </c>
      <c r="B171" s="2" t="str">
        <f>IF((MAX('Bureaux de Vote'!E171:J171)='Bureaux de Vote'!E171),'Bureaux de Vote'!$E$1,IF((MAX('Bureaux de Vote'!F171:J171)='Bureaux de Vote'!F171),'Bureaux de Vote'!$F$1,IF((MAX('Bureaux de Vote'!G171:J171)='Bureaux de Vote'!G171),'Bureaux de Vote'!$G$1,IF((MAX('Bureaux de Vote'!H171:J171)='Bureaux de Vote'!H171),'Bureaux de Vote'!$H$1,IF((MAX('Bureaux de Vote'!I171:J171)='Bureaux de Vote'!I171),'Bureaux de Vote'!$I$1,'Bureaux de Vote'!$J$1)))))</f>
        <v>Hollande</v>
      </c>
      <c r="C171" s="2">
        <f>RANK('Bureaux de Vote'!E171,'Bureaux de Vote'!E171:J171)</f>
        <v>2</v>
      </c>
      <c r="D171" s="7">
        <f>'Bureaux de Vote'!E171/'Bureaux de Vote'!D171</f>
        <v>0.30278884462151395</v>
      </c>
      <c r="E171" s="11">
        <f>'Bureaux de Vote'!E171-'Bureaux de Vote'!F171</f>
        <v>-23</v>
      </c>
    </row>
    <row r="172" spans="1:5" ht="12.75">
      <c r="A172" s="4" t="str">
        <f>'Bureaux de Vote'!A172</f>
        <v>Saint-Philbert-de-Grand-Lieu
Salle de l'Abbatiale</v>
      </c>
      <c r="B172" s="2" t="str">
        <f>IF((MAX('Bureaux de Vote'!E172:J172)='Bureaux de Vote'!E172),'Bureaux de Vote'!$E$1,IF((MAX('Bureaux de Vote'!F172:J172)='Bureaux de Vote'!F172),'Bureaux de Vote'!$F$1,IF((MAX('Bureaux de Vote'!G172:J172)='Bureaux de Vote'!G172),'Bureaux de Vote'!$G$1,IF((MAX('Bureaux de Vote'!H172:J172)='Bureaux de Vote'!H172),'Bureaux de Vote'!$H$1,IF((MAX('Bureaux de Vote'!I172:J172)='Bureaux de Vote'!I172),'Bureaux de Vote'!$I$1,'Bureaux de Vote'!$J$1)))))</f>
        <v>Hollande</v>
      </c>
      <c r="C172" s="2">
        <f>RANK('Bureaux de Vote'!E172,'Bureaux de Vote'!E172:J172)</f>
        <v>2</v>
      </c>
      <c r="D172" s="7">
        <f>'Bureaux de Vote'!E172/'Bureaux de Vote'!D172</f>
        <v>0.31238095238095237</v>
      </c>
      <c r="E172" s="11">
        <f>'Bureaux de Vote'!E172-'Bureaux de Vote'!F172</f>
        <v>-51</v>
      </c>
    </row>
    <row r="173" spans="1:5" ht="12.75">
      <c r="A173" s="4" t="str">
        <f>'Bureaux de Vote'!A173</f>
        <v>Saint-Sébastien
Local du PS Saint-Seb</v>
      </c>
      <c r="B173" s="2" t="str">
        <f>IF((MAX('Bureaux de Vote'!E173:J173)='Bureaux de Vote'!E173),'Bureaux de Vote'!$E$1,IF((MAX('Bureaux de Vote'!F173:J173)='Bureaux de Vote'!F173),'Bureaux de Vote'!$F$1,IF((MAX('Bureaux de Vote'!G173:J173)='Bureaux de Vote'!G173),'Bureaux de Vote'!$G$1,IF((MAX('Bureaux de Vote'!H173:J173)='Bureaux de Vote'!H173),'Bureaux de Vote'!$H$1,IF((MAX('Bureaux de Vote'!I173:J173)='Bureaux de Vote'!I173),'Bureaux de Vote'!$I$1,'Bureaux de Vote'!$J$1)))))</f>
        <v>Aubry</v>
      </c>
      <c r="C173" s="2" t="e">
        <f>RANK('Bureaux de Vote'!E173,'Bureaux de Vote'!E173:J173)</f>
        <v>#N/A</v>
      </c>
      <c r="D173" s="7" t="e">
        <f>'Bureaux de Vote'!E173/'Bureaux de Vote'!D173</f>
        <v>#DIV/0!</v>
      </c>
      <c r="E173" s="11">
        <f>'Bureaux de Vote'!E173-'Bureaux de Vote'!F173</f>
        <v>0</v>
      </c>
    </row>
    <row r="174" spans="1:5" ht="12.75">
      <c r="A174" s="4" t="str">
        <f>'Bureaux de Vote'!A174</f>
        <v>Saint-Sébastien
Salle mun. de la Fontaine</v>
      </c>
      <c r="B174" s="2" t="str">
        <f>IF((MAX('Bureaux de Vote'!E174:J174)='Bureaux de Vote'!E174),'Bureaux de Vote'!$E$1,IF((MAX('Bureaux de Vote'!F174:J174)='Bureaux de Vote'!F174),'Bureaux de Vote'!$F$1,IF((MAX('Bureaux de Vote'!G174:J174)='Bureaux de Vote'!G174),'Bureaux de Vote'!$G$1,IF((MAX('Bureaux de Vote'!H174:J174)='Bureaux de Vote'!H174),'Bureaux de Vote'!$H$1,IF((MAX('Bureaux de Vote'!I174:J174)='Bureaux de Vote'!I174),'Bureaux de Vote'!$I$1,'Bureaux de Vote'!$J$1)))))</f>
        <v>Hollande</v>
      </c>
      <c r="C174" s="2">
        <f>RANK('Bureaux de Vote'!E174,'Bureaux de Vote'!E174:J174)</f>
        <v>2</v>
      </c>
      <c r="D174" s="7">
        <f>'Bureaux de Vote'!E174/'Bureaux de Vote'!D174</f>
        <v>0.3005893909626719</v>
      </c>
      <c r="E174" s="11">
        <f>'Bureaux de Vote'!E174-'Bureaux de Vote'!F174</f>
        <v>-85</v>
      </c>
    </row>
    <row r="175" spans="1:5" ht="12.75">
      <c r="A175" s="4" t="str">
        <f>'Bureaux de Vote'!A175</f>
        <v>Saint-Sébastien
Mairie Annexe du Douet</v>
      </c>
      <c r="B175" s="2" t="str">
        <f>IF((MAX('Bureaux de Vote'!E175:J175)='Bureaux de Vote'!E175),'Bureaux de Vote'!$E$1,IF((MAX('Bureaux de Vote'!F175:J175)='Bureaux de Vote'!F175),'Bureaux de Vote'!$F$1,IF((MAX('Bureaux de Vote'!G175:J175)='Bureaux de Vote'!G175),'Bureaux de Vote'!$G$1,IF((MAX('Bureaux de Vote'!H175:J175)='Bureaux de Vote'!H175),'Bureaux de Vote'!$H$1,IF((MAX('Bureaux de Vote'!I175:J175)='Bureaux de Vote'!I175),'Bureaux de Vote'!$I$1,'Bureaux de Vote'!$J$1)))))</f>
        <v>Aubry</v>
      </c>
      <c r="C175" s="2" t="e">
        <f>RANK('Bureaux de Vote'!E175,'Bureaux de Vote'!E175:J175)</f>
        <v>#N/A</v>
      </c>
      <c r="D175" s="7" t="e">
        <f>'Bureaux de Vote'!E175/'Bureaux de Vote'!D175</f>
        <v>#DIV/0!</v>
      </c>
      <c r="E175" s="11">
        <f>'Bureaux de Vote'!E175-'Bureaux de Vote'!F175</f>
        <v>0</v>
      </c>
    </row>
    <row r="176" spans="1:5" ht="12.75">
      <c r="A176" s="4" t="str">
        <f>'Bureaux de Vote'!A176</f>
        <v>Saint-Vincent-des-Landes
Hôtel de Ville</v>
      </c>
      <c r="B176" s="2" t="str">
        <f>IF((MAX('Bureaux de Vote'!E176:J176)='Bureaux de Vote'!E176),'Bureaux de Vote'!$E$1,IF((MAX('Bureaux de Vote'!F176:J176)='Bureaux de Vote'!F176),'Bureaux de Vote'!$F$1,IF((MAX('Bureaux de Vote'!G176:J176)='Bureaux de Vote'!G176),'Bureaux de Vote'!$G$1,IF((MAX('Bureaux de Vote'!H176:J176)='Bureaux de Vote'!H176),'Bureaux de Vote'!$H$1,IF((MAX('Bureaux de Vote'!I176:J176)='Bureaux de Vote'!I176),'Bureaux de Vote'!$I$1,'Bureaux de Vote'!$J$1)))))</f>
        <v>Hollande</v>
      </c>
      <c r="C176" s="2">
        <f>RANK('Bureaux de Vote'!E176,'Bureaux de Vote'!E176:J176)</f>
        <v>2</v>
      </c>
      <c r="D176" s="7">
        <f>'Bureaux de Vote'!E176/'Bureaux de Vote'!D176</f>
        <v>0.29473684210526313</v>
      </c>
      <c r="E176" s="11">
        <f>'Bureaux de Vote'!E176-'Bureaux de Vote'!F176</f>
        <v>-20</v>
      </c>
    </row>
    <row r="177" spans="1:5" ht="12.75">
      <c r="A177" s="4" t="str">
        <f>'Bureaux de Vote'!A177</f>
        <v>Sainte-Luce-sur-Loire
Salle Dagorne n°1</v>
      </c>
      <c r="B177" s="2" t="str">
        <f>IF((MAX('Bureaux de Vote'!E177:J177)='Bureaux de Vote'!E177),'Bureaux de Vote'!$E$1,IF((MAX('Bureaux de Vote'!F177:J177)='Bureaux de Vote'!F177),'Bureaux de Vote'!$F$1,IF((MAX('Bureaux de Vote'!G177:J177)='Bureaux de Vote'!G177),'Bureaux de Vote'!$G$1,IF((MAX('Bureaux de Vote'!H177:J177)='Bureaux de Vote'!H177),'Bureaux de Vote'!$H$1,IF((MAX('Bureaux de Vote'!I177:J177)='Bureaux de Vote'!I177),'Bureaux de Vote'!$I$1,'Bureaux de Vote'!$J$1)))))</f>
        <v>Hollande</v>
      </c>
      <c r="C177" s="2">
        <f>RANK('Bureaux de Vote'!E177,'Bureaux de Vote'!E177:J177)</f>
        <v>2</v>
      </c>
      <c r="D177" s="7">
        <f>'Bureaux de Vote'!E177/'Bureaux de Vote'!D177</f>
        <v>0.3384321223709369</v>
      </c>
      <c r="E177" s="11">
        <f>'Bureaux de Vote'!E177-'Bureaux de Vote'!F177</f>
        <v>-32</v>
      </c>
    </row>
    <row r="178" spans="1:5" ht="12.75">
      <c r="A178" s="4" t="str">
        <f>'Bureaux de Vote'!A178</f>
        <v>Sainte-Luce-sur-Loire
Salle Dagorne n°2</v>
      </c>
      <c r="B178" s="2" t="str">
        <f>IF((MAX('Bureaux de Vote'!E178:J178)='Bureaux de Vote'!E178),'Bureaux de Vote'!$E$1,IF((MAX('Bureaux de Vote'!F178:J178)='Bureaux de Vote'!F178),'Bureaux de Vote'!$F$1,IF((MAX('Bureaux de Vote'!G178:J178)='Bureaux de Vote'!G178),'Bureaux de Vote'!$G$1,IF((MAX('Bureaux de Vote'!H178:J178)='Bureaux de Vote'!H178),'Bureaux de Vote'!$H$1,IF((MAX('Bureaux de Vote'!I178:J178)='Bureaux de Vote'!I178),'Bureaux de Vote'!$I$1,'Bureaux de Vote'!$J$1)))))</f>
        <v>Hollande</v>
      </c>
      <c r="C178" s="2">
        <f>RANK('Bureaux de Vote'!E178,'Bureaux de Vote'!E178:J178)</f>
        <v>2</v>
      </c>
      <c r="D178" s="7">
        <f>'Bureaux de Vote'!E178/'Bureaux de Vote'!D178</f>
        <v>0.3074141048824593</v>
      </c>
      <c r="E178" s="11">
        <f>'Bureaux de Vote'!E178-'Bureaux de Vote'!F178</f>
        <v>-76</v>
      </c>
    </row>
    <row r="179" spans="1:5" ht="12.75">
      <c r="A179" s="4" t="str">
        <f>'Bureaux de Vote'!A179</f>
        <v>Sainte-Pazanne
Salle Tournemine</v>
      </c>
      <c r="B179" s="2" t="str">
        <f>IF((MAX('Bureaux de Vote'!E179:J179)='Bureaux de Vote'!E179),'Bureaux de Vote'!$E$1,IF((MAX('Bureaux de Vote'!F179:J179)='Bureaux de Vote'!F179),'Bureaux de Vote'!$F$1,IF((MAX('Bureaux de Vote'!G179:J179)='Bureaux de Vote'!G179),'Bureaux de Vote'!$G$1,IF((MAX('Bureaux de Vote'!H179:J179)='Bureaux de Vote'!H179),'Bureaux de Vote'!$H$1,IF((MAX('Bureaux de Vote'!I179:J179)='Bureaux de Vote'!I179),'Bureaux de Vote'!$I$1,'Bureaux de Vote'!$J$1)))))</f>
        <v>Hollande</v>
      </c>
      <c r="C179" s="2">
        <f>RANK('Bureaux de Vote'!E179,'Bureaux de Vote'!E179:J179)</f>
        <v>2</v>
      </c>
      <c r="D179" s="7">
        <f>'Bureaux de Vote'!E179/'Bureaux de Vote'!D179</f>
        <v>0.34986945169712796</v>
      </c>
      <c r="E179" s="11">
        <f>'Bureaux de Vote'!E179-'Bureaux de Vote'!F179</f>
        <v>-11</v>
      </c>
    </row>
    <row r="180" spans="1:5" ht="12.75">
      <c r="A180" s="4" t="str">
        <f>'Bureaux de Vote'!A180</f>
        <v>Sautron
Salle municipale</v>
      </c>
      <c r="B180" s="2" t="str">
        <f>IF((MAX('Bureaux de Vote'!E180:J180)='Bureaux de Vote'!E180),'Bureaux de Vote'!$E$1,IF((MAX('Bureaux de Vote'!F180:J180)='Bureaux de Vote'!F180),'Bureaux de Vote'!$F$1,IF((MAX('Bureaux de Vote'!G180:J180)='Bureaux de Vote'!G180),'Bureaux de Vote'!$G$1,IF((MAX('Bureaux de Vote'!H180:J180)='Bureaux de Vote'!H180),'Bureaux de Vote'!$H$1,IF((MAX('Bureaux de Vote'!I180:J180)='Bureaux de Vote'!I180),'Bureaux de Vote'!$I$1,'Bureaux de Vote'!$J$1)))))</f>
        <v>Hollande</v>
      </c>
      <c r="C180" s="2">
        <f>RANK('Bureaux de Vote'!E180,'Bureaux de Vote'!E180:J180)</f>
        <v>2</v>
      </c>
      <c r="D180" s="7">
        <f>'Bureaux de Vote'!E180/'Bureaux de Vote'!D180</f>
        <v>0.3072033898305085</v>
      </c>
      <c r="E180" s="11">
        <f>'Bureaux de Vote'!E180-'Bureaux de Vote'!F180</f>
        <v>-66</v>
      </c>
    </row>
    <row r="181" spans="1:5" ht="12.75">
      <c r="A181" s="4" t="str">
        <f>'Bureaux de Vote'!A181</f>
        <v>Savenay - Lavau-sur-Loire
Complexe Polyvalent salle n°2</v>
      </c>
      <c r="B181" s="2" t="str">
        <f>IF((MAX('Bureaux de Vote'!E181:J181)='Bureaux de Vote'!E181),'Bureaux de Vote'!$E$1,IF((MAX('Bureaux de Vote'!F181:J181)='Bureaux de Vote'!F181),'Bureaux de Vote'!$F$1,IF((MAX('Bureaux de Vote'!G181:J181)='Bureaux de Vote'!G181),'Bureaux de Vote'!$G$1,IF((MAX('Bureaux de Vote'!H181:J181)='Bureaux de Vote'!H181),'Bureaux de Vote'!$H$1,IF((MAX('Bureaux de Vote'!I181:J181)='Bureaux de Vote'!I181),'Bureaux de Vote'!$I$1,'Bureaux de Vote'!$J$1)))))</f>
        <v>Hollande</v>
      </c>
      <c r="C181" s="2">
        <f>RANK('Bureaux de Vote'!E181,'Bureaux de Vote'!E181:J181)</f>
        <v>2</v>
      </c>
      <c r="D181" s="7">
        <f>'Bureaux de Vote'!E181/'Bureaux de Vote'!D181</f>
        <v>0.2968127490039841</v>
      </c>
      <c r="E181" s="11">
        <f>'Bureaux de Vote'!E181-'Bureaux de Vote'!F181</f>
        <v>-60</v>
      </c>
    </row>
    <row r="182" spans="1:5" ht="12.75">
      <c r="A182" s="4" t="str">
        <f>'Bureaux de Vote'!A182</f>
        <v>Savenay - Malville
Complexe Polyvalent salle n°3</v>
      </c>
      <c r="B182" s="2" t="str">
        <f>IF((MAX('Bureaux de Vote'!E182:J182)='Bureaux de Vote'!E182),'Bureaux de Vote'!$E$1,IF((MAX('Bureaux de Vote'!F182:J182)='Bureaux de Vote'!F182),'Bureaux de Vote'!$F$1,IF((MAX('Bureaux de Vote'!G182:J182)='Bureaux de Vote'!G182),'Bureaux de Vote'!$G$1,IF((MAX('Bureaux de Vote'!H182:J182)='Bureaux de Vote'!H182),'Bureaux de Vote'!$H$1,IF((MAX('Bureaux de Vote'!I182:J182)='Bureaux de Vote'!I182),'Bureaux de Vote'!$I$1,'Bureaux de Vote'!$J$1)))))</f>
        <v>Aubry</v>
      </c>
      <c r="C182" s="2">
        <f>RANK('Bureaux de Vote'!E182,'Bureaux de Vote'!E182:J182)</f>
        <v>1</v>
      </c>
      <c r="D182" s="7">
        <f>'Bureaux de Vote'!E182/'Bureaux de Vote'!D182</f>
        <v>0.367816091954023</v>
      </c>
      <c r="E182" s="11">
        <f>'Bureaux de Vote'!E182-'Bureaux de Vote'!F182</f>
        <v>2</v>
      </c>
    </row>
    <row r="183" spans="1:5" ht="12.75">
      <c r="A183" s="4" t="str">
        <f>'Bureaux de Vote'!A183</f>
        <v>Sion-les-Mines
Foyer rural</v>
      </c>
      <c r="B183" s="2" t="str">
        <f>IF((MAX('Bureaux de Vote'!E183:J183)='Bureaux de Vote'!E183),'Bureaux de Vote'!$E$1,IF((MAX('Bureaux de Vote'!F183:J183)='Bureaux de Vote'!F183),'Bureaux de Vote'!$F$1,IF((MAX('Bureaux de Vote'!G183:J183)='Bureaux de Vote'!G183),'Bureaux de Vote'!$G$1,IF((MAX('Bureaux de Vote'!H183:J183)='Bureaux de Vote'!H183),'Bureaux de Vote'!$H$1,IF((MAX('Bureaux de Vote'!I183:J183)='Bureaux de Vote'!I183),'Bureaux de Vote'!$I$1,'Bureaux de Vote'!$J$1)))))</f>
        <v>Hollande</v>
      </c>
      <c r="C183" s="2">
        <f>RANK('Bureaux de Vote'!E183,'Bureaux de Vote'!E183:J183)</f>
        <v>2</v>
      </c>
      <c r="D183" s="7">
        <f>'Bureaux de Vote'!E183/'Bureaux de Vote'!D183</f>
        <v>0.25773195876288657</v>
      </c>
      <c r="E183" s="11">
        <f>'Bureaux de Vote'!E183-'Bureaux de Vote'!F183</f>
        <v>-19</v>
      </c>
    </row>
    <row r="184" spans="1:5" ht="12.75">
      <c r="A184" s="4" t="str">
        <f>'Bureaux de Vote'!A184</f>
        <v>Soulvache
Hôtel de Ville</v>
      </c>
      <c r="B184" s="2" t="str">
        <f>IF((MAX('Bureaux de Vote'!E184:J184)='Bureaux de Vote'!E184),'Bureaux de Vote'!$E$1,IF((MAX('Bureaux de Vote'!F184:J184)='Bureaux de Vote'!F184),'Bureaux de Vote'!$F$1,IF((MAX('Bureaux de Vote'!G184:J184)='Bureaux de Vote'!G184),'Bureaux de Vote'!$G$1,IF((MAX('Bureaux de Vote'!H184:J184)='Bureaux de Vote'!H184),'Bureaux de Vote'!$H$1,IF((MAX('Bureaux de Vote'!I184:J184)='Bureaux de Vote'!I184),'Bureaux de Vote'!$I$1,'Bureaux de Vote'!$J$1)))))</f>
        <v>Hollande</v>
      </c>
      <c r="C184" s="2">
        <f>RANK('Bureaux de Vote'!E184,'Bureaux de Vote'!E184:J184)</f>
        <v>2</v>
      </c>
      <c r="D184" s="7">
        <f>'Bureaux de Vote'!E184/'Bureaux de Vote'!D184</f>
        <v>0.23703703703703705</v>
      </c>
      <c r="E184" s="11">
        <f>'Bureaux de Vote'!E184-'Bureaux de Vote'!F184</f>
        <v>-40</v>
      </c>
    </row>
    <row r="185" spans="1:5" ht="12.75">
      <c r="A185" s="4" t="str">
        <f>'Bureaux de Vote'!A185</f>
        <v>Sucé-sur-Erdre
Hôtel de Ville</v>
      </c>
      <c r="B185" s="2" t="str">
        <f>IF((MAX('Bureaux de Vote'!E185:J185)='Bureaux de Vote'!E185),'Bureaux de Vote'!$E$1,IF((MAX('Bureaux de Vote'!F185:J185)='Bureaux de Vote'!F185),'Bureaux de Vote'!$F$1,IF((MAX('Bureaux de Vote'!G185:J185)='Bureaux de Vote'!G185),'Bureaux de Vote'!$G$1,IF((MAX('Bureaux de Vote'!H185:J185)='Bureaux de Vote'!H185),'Bureaux de Vote'!$H$1,IF((MAX('Bureaux de Vote'!I185:J185)='Bureaux de Vote'!I185),'Bureaux de Vote'!$I$1,'Bureaux de Vote'!$J$1)))))</f>
        <v>Hollande</v>
      </c>
      <c r="C185" s="2">
        <f>RANK('Bureaux de Vote'!E185,'Bureaux de Vote'!E185:J185)</f>
        <v>2</v>
      </c>
      <c r="D185" s="7">
        <f>'Bureaux de Vote'!E185/'Bureaux de Vote'!D185</f>
        <v>0.29615384615384616</v>
      </c>
      <c r="E185" s="11">
        <f>'Bureaux de Vote'!E185-'Bureaux de Vote'!F185</f>
        <v>-53</v>
      </c>
    </row>
    <row r="186" spans="1:5" ht="12.75">
      <c r="A186" s="4" t="str">
        <f>'Bureaux de Vote'!A186</f>
        <v>Thouaré-sur-Loire
Salle du Val de Loire</v>
      </c>
      <c r="B186" s="2" t="str">
        <f>IF((MAX('Bureaux de Vote'!E186:J186)='Bureaux de Vote'!E186),'Bureaux de Vote'!$E$1,IF((MAX('Bureaux de Vote'!F186:J186)='Bureaux de Vote'!F186),'Bureaux de Vote'!$F$1,IF((MAX('Bureaux de Vote'!G186:J186)='Bureaux de Vote'!G186),'Bureaux de Vote'!$G$1,IF((MAX('Bureaux de Vote'!H186:J186)='Bureaux de Vote'!H186),'Bureaux de Vote'!$H$1,IF((MAX('Bureaux de Vote'!I186:J186)='Bureaux de Vote'!I186),'Bureaux de Vote'!$I$1,'Bureaux de Vote'!$J$1)))))</f>
        <v>Hollande</v>
      </c>
      <c r="C186" s="2">
        <f>RANK('Bureaux de Vote'!E186,'Bureaux de Vote'!E186:J186)</f>
        <v>2</v>
      </c>
      <c r="D186" s="7">
        <f>'Bureaux de Vote'!E186/'Bureaux de Vote'!D186</f>
        <v>0.28368794326241137</v>
      </c>
      <c r="E186" s="11">
        <f>'Bureaux de Vote'!E186-'Bureaux de Vote'!F186</f>
        <v>-68</v>
      </c>
    </row>
    <row r="187" spans="1:5" ht="12.75">
      <c r="A187" s="4" t="str">
        <f>'Bureaux de Vote'!A187</f>
        <v>Treillères
Hôtel de Ville</v>
      </c>
      <c r="B187" s="2" t="str">
        <f>IF((MAX('Bureaux de Vote'!E187:J187)='Bureaux de Vote'!E187),'Bureaux de Vote'!$E$1,IF((MAX('Bureaux de Vote'!F187:J187)='Bureaux de Vote'!F187),'Bureaux de Vote'!$F$1,IF((MAX('Bureaux de Vote'!G187:J187)='Bureaux de Vote'!G187),'Bureaux de Vote'!$G$1,IF((MAX('Bureaux de Vote'!H187:J187)='Bureaux de Vote'!H187),'Bureaux de Vote'!$H$1,IF((MAX('Bureaux de Vote'!I187:J187)='Bureaux de Vote'!I187),'Bureaux de Vote'!$I$1,'Bureaux de Vote'!$J$1)))))</f>
        <v>Hollande</v>
      </c>
      <c r="C187" s="2">
        <f>RANK('Bureaux de Vote'!E187,'Bureaux de Vote'!E187:J187)</f>
        <v>2</v>
      </c>
      <c r="D187" s="7">
        <f>'Bureaux de Vote'!E187/'Bureaux de Vote'!D187</f>
        <v>0.32170542635658916</v>
      </c>
      <c r="E187" s="11">
        <f>'Bureaux de Vote'!E187-'Bureaux de Vote'!F187</f>
        <v>-43</v>
      </c>
    </row>
    <row r="188" spans="1:5" ht="12.75">
      <c r="A188" s="4" t="str">
        <f>'Bureaux de Vote'!A188</f>
        <v>Trignac
Salle Léon Mauvais</v>
      </c>
      <c r="B188" s="2" t="str">
        <f>IF((MAX('Bureaux de Vote'!E188:J188)='Bureaux de Vote'!E188),'Bureaux de Vote'!$E$1,IF((MAX('Bureaux de Vote'!F188:J188)='Bureaux de Vote'!F188),'Bureaux de Vote'!$F$1,IF((MAX('Bureaux de Vote'!G188:J188)='Bureaux de Vote'!G188),'Bureaux de Vote'!$G$1,IF((MAX('Bureaux de Vote'!H188:J188)='Bureaux de Vote'!H188),'Bureaux de Vote'!$H$1,IF((MAX('Bureaux de Vote'!I188:J188)='Bureaux de Vote'!I188),'Bureaux de Vote'!$I$1,'Bureaux de Vote'!$J$1)))))</f>
        <v>Hollande</v>
      </c>
      <c r="C188" s="2">
        <f>RANK('Bureaux de Vote'!E188,'Bureaux de Vote'!E188:J188)</f>
        <v>2</v>
      </c>
      <c r="D188" s="7">
        <f>'Bureaux de Vote'!E188/'Bureaux de Vote'!D188</f>
        <v>0.329073482428115</v>
      </c>
      <c r="E188" s="11">
        <f>'Bureaux de Vote'!E188-'Bureaux de Vote'!F188</f>
        <v>-37</v>
      </c>
    </row>
    <row r="189" spans="1:5" ht="12.75">
      <c r="A189" s="4" t="str">
        <f>'Bureaux de Vote'!A189</f>
        <v>Vallet
Salle Émile Gabory</v>
      </c>
      <c r="B189" s="2" t="str">
        <f>IF((MAX('Bureaux de Vote'!E189:J189)='Bureaux de Vote'!E189),'Bureaux de Vote'!$E$1,IF((MAX('Bureaux de Vote'!F189:J189)='Bureaux de Vote'!F189),'Bureaux de Vote'!$F$1,IF((MAX('Bureaux de Vote'!G189:J189)='Bureaux de Vote'!G189),'Bureaux de Vote'!$G$1,IF((MAX('Bureaux de Vote'!H189:J189)='Bureaux de Vote'!H189),'Bureaux de Vote'!$H$1,IF((MAX('Bureaux de Vote'!I189:J189)='Bureaux de Vote'!I189),'Bureaux de Vote'!$I$1,'Bureaux de Vote'!$J$1)))))</f>
        <v>Hollande</v>
      </c>
      <c r="C189" s="2">
        <f>RANK('Bureaux de Vote'!E189,'Bureaux de Vote'!E189:J189)</f>
        <v>2</v>
      </c>
      <c r="D189" s="7">
        <f>'Bureaux de Vote'!E189/'Bureaux de Vote'!D189</f>
        <v>0.3244047619047619</v>
      </c>
      <c r="E189" s="11">
        <f>'Bureaux de Vote'!E189-'Bureaux de Vote'!F189</f>
        <v>-25</v>
      </c>
    </row>
    <row r="190" spans="1:5" ht="12.75">
      <c r="A190" s="4" t="str">
        <f>'Bureaux de Vote'!A190</f>
        <v>Varades
Centre Médico-social</v>
      </c>
      <c r="B190" s="2" t="str">
        <f>IF((MAX('Bureaux de Vote'!E190:J190)='Bureaux de Vote'!E190),'Bureaux de Vote'!$E$1,IF((MAX('Bureaux de Vote'!F190:J190)='Bureaux de Vote'!F190),'Bureaux de Vote'!$F$1,IF((MAX('Bureaux de Vote'!G190:J190)='Bureaux de Vote'!G190),'Bureaux de Vote'!$G$1,IF((MAX('Bureaux de Vote'!H190:J190)='Bureaux de Vote'!H190),'Bureaux de Vote'!$H$1,IF((MAX('Bureaux de Vote'!I190:J190)='Bureaux de Vote'!I190),'Bureaux de Vote'!$I$1,'Bureaux de Vote'!$J$1)))))</f>
        <v>Hollande</v>
      </c>
      <c r="C190" s="2">
        <f>RANK('Bureaux de Vote'!E190,'Bureaux de Vote'!E190:J190)</f>
        <v>2</v>
      </c>
      <c r="D190" s="7">
        <f>'Bureaux de Vote'!E190/'Bureaux de Vote'!D190</f>
        <v>0.3400673400673401</v>
      </c>
      <c r="E190" s="11">
        <f>'Bureaux de Vote'!E190-'Bureaux de Vote'!F190</f>
        <v>-14</v>
      </c>
    </row>
    <row r="191" spans="1:5" ht="12.75">
      <c r="A191" s="4" t="str">
        <f>'Bureaux de Vote'!A191</f>
        <v>Vertou
Salle Sèvre-et-Maine n°1</v>
      </c>
      <c r="B191" s="2" t="str">
        <f>IF((MAX('Bureaux de Vote'!E191:J191)='Bureaux de Vote'!E191),'Bureaux de Vote'!$E$1,IF((MAX('Bureaux de Vote'!F191:J191)='Bureaux de Vote'!F191),'Bureaux de Vote'!$F$1,IF((MAX('Bureaux de Vote'!G191:J191)='Bureaux de Vote'!G191),'Bureaux de Vote'!$G$1,IF((MAX('Bureaux de Vote'!H191:J191)='Bureaux de Vote'!H191),'Bureaux de Vote'!$H$1,IF((MAX('Bureaux de Vote'!I191:J191)='Bureaux de Vote'!I191),'Bureaux de Vote'!$I$1,'Bureaux de Vote'!$J$1)))))</f>
        <v>Hollande</v>
      </c>
      <c r="C191" s="2">
        <f>RANK('Bureaux de Vote'!E191,'Bureaux de Vote'!E191:J191)</f>
        <v>2</v>
      </c>
      <c r="D191" s="7">
        <f>'Bureaux de Vote'!E191/'Bureaux de Vote'!D191</f>
        <v>0.36318407960199006</v>
      </c>
      <c r="E191" s="11">
        <f>'Bureaux de Vote'!E191-'Bureaux de Vote'!F191</f>
        <v>-12</v>
      </c>
    </row>
    <row r="192" spans="1:5" ht="12.75">
      <c r="A192" s="4" t="str">
        <f>'Bureaux de Vote'!A192</f>
        <v>Vertou
Salle Sèvre-et-Maine n°2</v>
      </c>
      <c r="B192" s="2" t="str">
        <f>IF((MAX('Bureaux de Vote'!E192:J192)='Bureaux de Vote'!E192),'Bureaux de Vote'!$E$1,IF((MAX('Bureaux de Vote'!F192:J192)='Bureaux de Vote'!F192),'Bureaux de Vote'!$F$1,IF((MAX('Bureaux de Vote'!G192:J192)='Bureaux de Vote'!G192),'Bureaux de Vote'!$G$1,IF((MAX('Bureaux de Vote'!H192:J192)='Bureaux de Vote'!H192),'Bureaux de Vote'!$H$1,IF((MAX('Bureaux de Vote'!I192:J192)='Bureaux de Vote'!I192),'Bureaux de Vote'!$I$1,'Bureaux de Vote'!$J$1)))))</f>
        <v>Hollande</v>
      </c>
      <c r="C192" s="2">
        <f>RANK('Bureaux de Vote'!E192,'Bureaux de Vote'!E192:J192)</f>
        <v>2</v>
      </c>
      <c r="D192" s="7">
        <f>'Bureaux de Vote'!E192/'Bureaux de Vote'!D192</f>
        <v>0.3482587064676617</v>
      </c>
      <c r="E192" s="11">
        <f>'Bureaux de Vote'!E192-'Bureaux de Vote'!F192</f>
        <v>-20</v>
      </c>
    </row>
    <row r="193" spans="1:5" ht="12.75">
      <c r="A193" s="4" t="str">
        <f>'Bureaux de Vote'!A193</f>
        <v>Vertou
Salle Sèvre-et-Maine n°3</v>
      </c>
      <c r="B193" s="2" t="str">
        <f>IF((MAX('Bureaux de Vote'!E193:J193)='Bureaux de Vote'!E193),'Bureaux de Vote'!$E$1,IF((MAX('Bureaux de Vote'!F193:J193)='Bureaux de Vote'!F193),'Bureaux de Vote'!$F$1,IF((MAX('Bureaux de Vote'!G193:J193)='Bureaux de Vote'!G193),'Bureaux de Vote'!$G$1,IF((MAX('Bureaux de Vote'!H193:J193)='Bureaux de Vote'!H193),'Bureaux de Vote'!$H$1,IF((MAX('Bureaux de Vote'!I193:J193)='Bureaux de Vote'!I193),'Bureaux de Vote'!$I$1,'Bureaux de Vote'!$J$1)))))</f>
        <v>Aubry</v>
      </c>
      <c r="C193" s="2" t="e">
        <f>RANK('Bureaux de Vote'!E193,'Bureaux de Vote'!E193:J193)</f>
        <v>#N/A</v>
      </c>
      <c r="D193" s="7" t="e">
        <f>'Bureaux de Vote'!E193/'Bureaux de Vote'!D193</f>
        <v>#DIV/0!</v>
      </c>
      <c r="E193" s="11">
        <f>'Bureaux de Vote'!E193-'Bureaux de Vote'!F193</f>
        <v>0</v>
      </c>
    </row>
    <row r="194" spans="1:5" ht="12.75">
      <c r="A194" s="4" t="str">
        <f>'Bureaux de Vote'!A194</f>
        <v>Vertou
Espace Beautour</v>
      </c>
      <c r="B194" s="2" t="str">
        <f>IF((MAX('Bureaux de Vote'!E194:J194)='Bureaux de Vote'!E194),'Bureaux de Vote'!$E$1,IF((MAX('Bureaux de Vote'!F194:J194)='Bureaux de Vote'!F194),'Bureaux de Vote'!$F$1,IF((MAX('Bureaux de Vote'!G194:J194)='Bureaux de Vote'!G194),'Bureaux de Vote'!$G$1,IF((MAX('Bureaux de Vote'!H194:J194)='Bureaux de Vote'!H194),'Bureaux de Vote'!$H$1,IF((MAX('Bureaux de Vote'!I194:J194)='Bureaux de Vote'!I194),'Bureaux de Vote'!$I$1,'Bureaux de Vote'!$J$1)))))</f>
        <v>Hollande</v>
      </c>
      <c r="C194" s="2">
        <f>RANK('Bureaux de Vote'!E194,'Bureaux de Vote'!E194:J194)</f>
        <v>2</v>
      </c>
      <c r="D194" s="7">
        <f>'Bureaux de Vote'!E194/'Bureaux de Vote'!D194</f>
        <v>0.31790123456790126</v>
      </c>
      <c r="E194" s="11">
        <f>'Bureaux de Vote'!E194-'Bureaux de Vote'!F194</f>
        <v>-52</v>
      </c>
    </row>
    <row r="195" spans="1:5" ht="12.75">
      <c r="A195" s="4" t="str">
        <f>'Bureaux de Vote'!A195</f>
        <v>Vieillevigne
Salle Lamoricière</v>
      </c>
      <c r="B195" s="2" t="str">
        <f>IF((MAX('Bureaux de Vote'!E195:J195)='Bureaux de Vote'!E195),'Bureaux de Vote'!$E$1,IF((MAX('Bureaux de Vote'!F195:J195)='Bureaux de Vote'!F195),'Bureaux de Vote'!$F$1,IF((MAX('Bureaux de Vote'!G195:J195)='Bureaux de Vote'!G195),'Bureaux de Vote'!$G$1,IF((MAX('Bureaux de Vote'!H195:J195)='Bureaux de Vote'!H195),'Bureaux de Vote'!$H$1,IF((MAX('Bureaux de Vote'!I195:J195)='Bureaux de Vote'!I195),'Bureaux de Vote'!$I$1,'Bureaux de Vote'!$J$1)))))</f>
        <v>Hollande</v>
      </c>
      <c r="C195" s="2">
        <f>RANK('Bureaux de Vote'!E195,'Bureaux de Vote'!E195:J195)</f>
        <v>2</v>
      </c>
      <c r="D195" s="7">
        <f>'Bureaux de Vote'!E195/'Bureaux de Vote'!D195</f>
        <v>0.3302325581395349</v>
      </c>
      <c r="E195" s="11">
        <f>'Bureaux de Vote'!E195-'Bureaux de Vote'!F195</f>
        <v>-12</v>
      </c>
    </row>
    <row r="196" ht="12.75" customHeight="1">
      <c r="C196">
        <f>COUNTIF(C2:C195,1)</f>
        <v>23</v>
      </c>
    </row>
    <row r="197" ht="12.75" customHeight="1">
      <c r="C197">
        <f>COUNTIF(C2:C195,2)</f>
        <v>150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Regis.HEMON</cp:lastModifiedBy>
  <dcterms:created xsi:type="dcterms:W3CDTF">2011-10-10T00:56:11Z</dcterms:created>
  <dcterms:modified xsi:type="dcterms:W3CDTF">2011-10-10T00:56:11Z</dcterms:modified>
  <cp:category/>
  <cp:version/>
  <cp:contentType/>
  <cp:contentStatus/>
</cp:coreProperties>
</file>